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8445" windowHeight="5820" activeTab="0"/>
  </bookViews>
  <sheets>
    <sheet name="Изменнен 6" sheetId="1" r:id="rId1"/>
  </sheets>
  <definedNames>
    <definedName name="_xlnm.Print_Area" localSheetId="0">'Изменнен 6'!$A$1:$L$207</definedName>
  </definedNames>
  <calcPr fullCalcOnLoad="1"/>
</workbook>
</file>

<file path=xl/sharedStrings.xml><?xml version="1.0" encoding="utf-8"?>
<sst xmlns="http://schemas.openxmlformats.org/spreadsheetml/2006/main" count="488" uniqueCount="263">
  <si>
    <t>Срок выполнения мероприятия или этапа</t>
  </si>
  <si>
    <t>Всего</t>
  </si>
  <si>
    <t>в том числе по годам</t>
  </si>
  <si>
    <t>Результат исполнения этапа или мероприятия</t>
  </si>
  <si>
    <t>Объем расходов, в тысячах рублей</t>
  </si>
  <si>
    <t>№ п/п</t>
  </si>
  <si>
    <t>Здравоохранение</t>
  </si>
  <si>
    <t>местный бюджет</t>
  </si>
  <si>
    <t>Жилищно-коммунальное хозяйство</t>
  </si>
  <si>
    <t>Образование</t>
  </si>
  <si>
    <t>ИТОГО</t>
  </si>
  <si>
    <t>в том числе по источникам финансирования:</t>
  </si>
  <si>
    <t>федеральный бюджет</t>
  </si>
  <si>
    <t>областной бюджет</t>
  </si>
  <si>
    <t>средства предприятий</t>
  </si>
  <si>
    <t>другие источники</t>
  </si>
  <si>
    <t xml:space="preserve">ИТОГО </t>
  </si>
  <si>
    <t xml:space="preserve">Наименование этапа или мероприятия </t>
  </si>
  <si>
    <t>Общественная безопасность</t>
  </si>
  <si>
    <t>Ответственный за реализацию мероприятия или этапа</t>
  </si>
  <si>
    <t>Транспорт и связь</t>
  </si>
  <si>
    <t>Обеспечение жильем граждан</t>
  </si>
  <si>
    <t>Землеустройство</t>
  </si>
  <si>
    <t>ВСЕГО</t>
  </si>
  <si>
    <t>План мероприятий по выполнению программы социально-экономического развития городского округа  ЗАТО СВОБОДНЫЙ на 2012-2016 годы</t>
  </si>
  <si>
    <t>Градостроительство</t>
  </si>
  <si>
    <t>Дорожное строительство (содержание)</t>
  </si>
  <si>
    <t xml:space="preserve">Энергосбережение </t>
  </si>
  <si>
    <t>Малое предпринимательство</t>
  </si>
  <si>
    <t>Наименование расходов (код расходов), необходимых для осуществления этапа или мероприятия</t>
  </si>
  <si>
    <t>Предоставление в аренду помещений муниципального имущества</t>
  </si>
  <si>
    <t>2012-2016</t>
  </si>
  <si>
    <t>Проведение конкурсов на размещение муниципального заказа для объектов малого и среднего предпримательства</t>
  </si>
  <si>
    <t xml:space="preserve">Реализация муниципальной целевой программы "Поддержка и развитие малого предпримательства в городском округе ЗАТО Свободый" </t>
  </si>
  <si>
    <t>Реализация муниципальной целевой программы "Профилактика и лечение артериальной гипертонии в ГО ЗАТО Свободный"</t>
  </si>
  <si>
    <t>Реализация муниципальной целевой программы "Здоровое поколение"</t>
  </si>
  <si>
    <t>Реализация муниципальной целевой программы "Профилактика онкологических заболеваний в городском округе ЗАТО Свободный"</t>
  </si>
  <si>
    <t>Реализация муниципальной целевой программы "Анти- ВИЧ/СПИД"</t>
  </si>
  <si>
    <t>Реализация муниципальной целевой программы "Предупреждение распространения заболеваний, передаваемых половым путем"</t>
  </si>
  <si>
    <t>6</t>
  </si>
  <si>
    <t xml:space="preserve">Реализация муниципальной целевой программы "Профилактика и предупреждение наркомании, токсикомании и алкоголизма" </t>
  </si>
  <si>
    <t>7</t>
  </si>
  <si>
    <t>Реализация муниципальной целевой программы "Совершенствование качества и доступности неврологической помощи детям в условиях стационара дневного пребывания МУЗ "Городская больница ГО ЗАТО Свободный"</t>
  </si>
  <si>
    <t>Реализация муниципальной целевой программы "Совершенствование качества и доступности неврологической помощи взрослому населению в условиях стационара дневного пребывания МУЗ "Городская больница ГО ЗАТО Свободный"</t>
  </si>
  <si>
    <t>Строительство комплекса очистных сооружений бытовой канализации</t>
  </si>
  <si>
    <t>Реализация мероприятий муниципальной целевой программы "Вакцинопрофилактика в городском округе ЗАТО Свободный"</t>
  </si>
  <si>
    <t>2012-2013</t>
  </si>
  <si>
    <t>Реализация мероприятий муниципальной целевой программы "Развитие сети дошкольных образовательных учреждений в городском округе ЗАТО Свободный"</t>
  </si>
  <si>
    <t>2012-2014</t>
  </si>
  <si>
    <t xml:space="preserve">Оздоровление </t>
  </si>
  <si>
    <t>1814- м</t>
  </si>
  <si>
    <t>1814-о</t>
  </si>
  <si>
    <t>409-м</t>
  </si>
  <si>
    <t>409-о</t>
  </si>
  <si>
    <t>Реализация мероприятий по пожарной юезопасности</t>
  </si>
  <si>
    <t>Реализация мероприятий по предупреждению чрезвычайных ситуаций природного и техногенного характера</t>
  </si>
  <si>
    <t xml:space="preserve">Реализация мероприятий по гражданской обороне </t>
  </si>
  <si>
    <t>Капитальный ремонт жилищного фонда</t>
  </si>
  <si>
    <t>Благоустройство территории</t>
  </si>
  <si>
    <t>Реализация мероприятий по развитию физической культуры и спорта</t>
  </si>
  <si>
    <t>Организация и проведение мероприятий для детей и подростков</t>
  </si>
  <si>
    <t>Культура, молодежная политика, спорт</t>
  </si>
  <si>
    <t>Переселение граждан из ЗАТО</t>
  </si>
  <si>
    <t>1.</t>
  </si>
  <si>
    <t xml:space="preserve">межевание, оформление межевого дела,постановка на кадастровый учет, </t>
  </si>
  <si>
    <t>Установка черты населенного пункта п.Свободный</t>
  </si>
  <si>
    <t xml:space="preserve">2. </t>
  </si>
  <si>
    <t>Разработка картографического материала</t>
  </si>
  <si>
    <t xml:space="preserve">3. </t>
  </si>
  <si>
    <t>Разработка проекта планировки микрорайона "Благовещенский",</t>
  </si>
  <si>
    <t>приобретение автобусов</t>
  </si>
  <si>
    <t>2.</t>
  </si>
  <si>
    <t>Организация внутригородских пассажирских перевозок</t>
  </si>
  <si>
    <t>компенсация расходов</t>
  </si>
  <si>
    <t>3.</t>
  </si>
  <si>
    <t>Расширение внутрипоселковой сети</t>
  </si>
  <si>
    <t>Содержание и эксплуатация дорог</t>
  </si>
  <si>
    <t>ремонтные работы</t>
  </si>
  <si>
    <t>Реконструкция (расширение) подъездной дороги</t>
  </si>
  <si>
    <t>приобретение оборудования, монтажно-строительные работы, проведение благоустройства</t>
  </si>
  <si>
    <t>ремонтыне работы</t>
  </si>
  <si>
    <t>Администрация ГО ЗАТО Свободный</t>
  </si>
  <si>
    <t xml:space="preserve">приобретение квартир </t>
  </si>
  <si>
    <t>строительство детского сада</t>
  </si>
  <si>
    <t>приобретение путевок, организация оздоровительных мероприятий</t>
  </si>
  <si>
    <t>создание условий для развития территории</t>
  </si>
  <si>
    <t>создание безопасных условий перевозки пассажиров</t>
  </si>
  <si>
    <t>обеспечение внутригородских пассажирских перевозок</t>
  </si>
  <si>
    <t>обеспечение расширения внутрипоселковой сети</t>
  </si>
  <si>
    <t>создание условий для благоприятного проживания и развития территории</t>
  </si>
  <si>
    <t>поддержание дорог и тротуаров в надлежащем состоянии</t>
  </si>
  <si>
    <t>создание безопасных условий дорожного движения</t>
  </si>
  <si>
    <t>поддержание жилых домов в надлежащем состоянии</t>
  </si>
  <si>
    <t>создание благоприятных условий проживания</t>
  </si>
  <si>
    <t>2013-2014</t>
  </si>
  <si>
    <t>Проведение мероприятий по землепользованию и землеустройству</t>
  </si>
  <si>
    <t>приобретение медикаментов, проведение информационно-пропагандистской работы</t>
  </si>
  <si>
    <t>оплата услуг, проведение санитарно-просветительной работы</t>
  </si>
  <si>
    <t>проведение исследований,приобретение одноразового инструментария и медикаментов,проведение санитарно-просветительной работы</t>
  </si>
  <si>
    <t>проведение исследований,приобретение одноразового инструментария, проведение санитарно-просветительной работы</t>
  </si>
  <si>
    <t>проведение исследований,проведение санитарно-просветительной работы</t>
  </si>
  <si>
    <t>оплата услуг, приобретение товаров</t>
  </si>
  <si>
    <t>приобретение  медикаментов,проведение санитарно-просветительной работы</t>
  </si>
  <si>
    <t>приобретение  вакцины,проведение санитарно-просветительной работы</t>
  </si>
  <si>
    <t xml:space="preserve">Организация и проведение общегородских культурных мероприятий </t>
  </si>
  <si>
    <t>услуги по разработке</t>
  </si>
  <si>
    <t>приобретение и установка оборудования</t>
  </si>
  <si>
    <t>2012-2015</t>
  </si>
  <si>
    <t xml:space="preserve">Обновление автобусного парка </t>
  </si>
  <si>
    <t>проведение капитальных ремонтов, повышение квалификации кадров</t>
  </si>
  <si>
    <t>Реализация муниципальной целевой программы "Развитие образования в городском округе ЗАТО Свободный ("Наша новая школа")""</t>
  </si>
  <si>
    <t>приобретение товаров и услуг, монтажные работы</t>
  </si>
  <si>
    <t>услуги по  установке</t>
  </si>
  <si>
    <t>приобретение инвентаря и оборудования,  оплата услуг</t>
  </si>
  <si>
    <t>приобретение инвентаря и оборудования,   оплата услуг</t>
  </si>
  <si>
    <t>обеспечение жильем граждан, утративших служебную и производственную связь с ЗАТО</t>
  </si>
  <si>
    <t>удовлетворение потребности детей в местах в дошкольных образовательных учреждениях</t>
  </si>
  <si>
    <t>улучшение здоровья детей</t>
  </si>
  <si>
    <t>обеспечение доступности качественного образования</t>
  </si>
  <si>
    <t>поддержка малого и среднего предпринимательства</t>
  </si>
  <si>
    <t>обеспечение пожарной безопасности</t>
  </si>
  <si>
    <t>снижение уровня инвалидности и смертности населения от АГ</t>
  </si>
  <si>
    <t>улучшение здоровья новорожденных, детей, подростков, увеличение профилактической направленности</t>
  </si>
  <si>
    <t>стабилизация уровня смертности населения и снижение инвалидизации от онкологических заболеваний</t>
  </si>
  <si>
    <t>снижение темпов распространения заболевания, вызываемого вирусом иммунодефицита человека (ВИЧ-инфекции и СПИД-векторных инфекций</t>
  </si>
  <si>
    <t>повышение эффективности мероприятий по первичной и вторичной профилактике и своевременному выявлению заболеваний, передаваемых половым путем</t>
  </si>
  <si>
    <t>стабилизация и снижение темпов роста заболеваемости наркоманией, алкоголизмом и связанных с ними правонарущений</t>
  </si>
  <si>
    <t>раннее выявление детей с риском возникновения неврологических заболеваний, снижение уровня инвалидности детей</t>
  </si>
  <si>
    <t>улучшение оказание помощи взрослому населению при неврологических заболеваниях</t>
  </si>
  <si>
    <t>повышение уровня привитости населения, снижение заболеваемости инфекциями, управляемыми средствами профилактики</t>
  </si>
  <si>
    <t>увеличение численности, занимающихся физической культурой и спортом</t>
  </si>
  <si>
    <t>Реализация муниципальной целевой программы "Совершенствование организации питания обучающихся и воспитанников образовательных учреждений городского округа ЗАТО Свободный"</t>
  </si>
  <si>
    <t>обеспечение горячим питанием, повышение квалификации специалистов, занятых в системе детского питания</t>
  </si>
  <si>
    <t>Перевод паровых котлов котельной №88,89 в водогрейный режим</t>
  </si>
  <si>
    <t xml:space="preserve">Внедрение когенерационной установки для дополнительной выработки тепловой и электрической энергии </t>
  </si>
  <si>
    <t>Проведение энергетического обследования муниципального жилого фонда, зданий муниципальных учреждений</t>
  </si>
  <si>
    <t>4.</t>
  </si>
  <si>
    <t>Замена ламп освещения котельной № 88,89 на энергосберегающие светодтодные светильники</t>
  </si>
  <si>
    <t>5.</t>
  </si>
  <si>
    <t>Замена ламп накаливания на энергоэффективные осветительные устройства в многоквартирных домах</t>
  </si>
  <si>
    <t>6.</t>
  </si>
  <si>
    <t xml:space="preserve">Утепление подвалов, плоской кровли, чердачных перекрытий, входных дверей, окон многоквартирных домов </t>
  </si>
  <si>
    <t>7.</t>
  </si>
  <si>
    <t>Утепление фасадов многоквартирных домов</t>
  </si>
  <si>
    <t>Перевод уличного освещения на экономичные энергосберегающие светильники</t>
  </si>
  <si>
    <t>8.</t>
  </si>
  <si>
    <t>2013-2016</t>
  </si>
  <si>
    <t>Монтажные работы, пусконаладочные работы</t>
  </si>
  <si>
    <t>Оформление энергопаспортов</t>
  </si>
  <si>
    <t>Монтажные работы</t>
  </si>
  <si>
    <t>Модернизация объектов коммунальной инфраструктуры</t>
  </si>
  <si>
    <t>2.1</t>
  </si>
  <si>
    <t>модернизация станций управления глубинными насосасми</t>
  </si>
  <si>
    <t>монтажные работы, пусконаладочные работы</t>
  </si>
  <si>
    <t>2.2</t>
  </si>
  <si>
    <t>строительство дороги к артезианским скважинам</t>
  </si>
  <si>
    <t>дорожно-строительные работы</t>
  </si>
  <si>
    <t>2.3</t>
  </si>
  <si>
    <t>строительство ЛЭП-6кВ от КТПН и кабельных высоковольных и низковольтных линий</t>
  </si>
  <si>
    <t>2.4</t>
  </si>
  <si>
    <t>строительство водоводов от артезианских скважин до насосной станции 3-го подъема</t>
  </si>
  <si>
    <t xml:space="preserve">монтажные работы, общестроительные работы </t>
  </si>
  <si>
    <t>2.5</t>
  </si>
  <si>
    <t>строительство павильонов над скважинами</t>
  </si>
  <si>
    <t>общестроительные работы</t>
  </si>
  <si>
    <t>2.6</t>
  </si>
  <si>
    <t>строительство ограждений артезианских скважин</t>
  </si>
  <si>
    <t>монтажные работы</t>
  </si>
  <si>
    <t>2.7</t>
  </si>
  <si>
    <t>установка станции обезжелезивания воды на насосной станции третьего подъема</t>
  </si>
  <si>
    <t>2.8</t>
  </si>
  <si>
    <t>внедрение установки обеззараживания питьевой воды типа "ДХ-100-5" на насосной станции третьего подъема</t>
  </si>
  <si>
    <t>монтажные работы, пусконаладочные работы, общестроительные работы</t>
  </si>
  <si>
    <t>3</t>
  </si>
  <si>
    <t>Реконструкция объектов коммунальной инфраструктуры</t>
  </si>
  <si>
    <t>3.1</t>
  </si>
  <si>
    <t>3.2</t>
  </si>
  <si>
    <t>замена нассоных групп насосной станции первого подъема</t>
  </si>
  <si>
    <t>замена насосных групп насосной станции второго подъема</t>
  </si>
  <si>
    <t>3.3</t>
  </si>
  <si>
    <t>замена насосных групп насосной станции третьего подъема</t>
  </si>
  <si>
    <t>3.4</t>
  </si>
  <si>
    <t>установка устройств частотного регулирования на электродвигатели оборудования системы водоснабжения</t>
  </si>
  <si>
    <t>3.5.</t>
  </si>
  <si>
    <t>установка оборудования для компенсации реактивной мощности на ТП 33</t>
  </si>
  <si>
    <t>2015-2016</t>
  </si>
  <si>
    <t xml:space="preserve">электромонтажные работы, пусконаладочные работы </t>
  </si>
  <si>
    <t>3.6</t>
  </si>
  <si>
    <t>установка частотных регуляторов на электродвигатели насосной станции третьего, втрого, первого  подъемов</t>
  </si>
  <si>
    <t>3.7</t>
  </si>
  <si>
    <t>замена кабелей глубинных насосов</t>
  </si>
  <si>
    <t>3.8</t>
  </si>
  <si>
    <t>замена насосной группы котлов ДКВР 6,5/13 № 2,3,4 котельной № 88</t>
  </si>
  <si>
    <t>3.9</t>
  </si>
  <si>
    <t>замена подпиточных насосов котельной № 88,89</t>
  </si>
  <si>
    <t>3.10</t>
  </si>
  <si>
    <t>реконструкция системы газоснабжения котельной № 88,89</t>
  </si>
  <si>
    <t>3.11</t>
  </si>
  <si>
    <t xml:space="preserve">замена химических насосов </t>
  </si>
  <si>
    <t>3.12</t>
  </si>
  <si>
    <t>реконструкция ВЛ-0,4 кВ с заменой проводов на кабель СИП</t>
  </si>
  <si>
    <t xml:space="preserve">монтажные работы </t>
  </si>
  <si>
    <t xml:space="preserve">3.13 </t>
  </si>
  <si>
    <t>реконструкция ВЛ-0,4 кВ с заменой устаревших алюминиевых кабелей на 5-жильные медные</t>
  </si>
  <si>
    <t>3.14</t>
  </si>
  <si>
    <t>3.15</t>
  </si>
  <si>
    <t xml:space="preserve">установка частотных регуляторов котельной № 88,89 на сетевые насосы, дутьевые вентиляторы дымососы </t>
  </si>
  <si>
    <t xml:space="preserve">установка частотных регуляторов на электродвигатели насосной станции третьего, второго, первого подъемов </t>
  </si>
  <si>
    <t>3.16</t>
  </si>
  <si>
    <t>3.17</t>
  </si>
  <si>
    <t xml:space="preserve">замена индукционных приборов учета электроэнергии на электронные 1 класса точности на объектах МУП ЖКХ "Кедр" </t>
  </si>
  <si>
    <t>4</t>
  </si>
  <si>
    <t>Капитальный ремонт объектов коммунальной инфраструктуры</t>
  </si>
  <si>
    <t>4.1</t>
  </si>
  <si>
    <t>капитальный ремонт канализационных колодцев</t>
  </si>
  <si>
    <t>4.2</t>
  </si>
  <si>
    <t xml:space="preserve">капитальный ремонт пожарных гидрантов </t>
  </si>
  <si>
    <t xml:space="preserve">электромонтажные работы </t>
  </si>
  <si>
    <t>4.3</t>
  </si>
  <si>
    <t>капитальный ремонт участка водовода от водозабора "Теляна"</t>
  </si>
  <si>
    <t>2014-2016</t>
  </si>
  <si>
    <t>4.4</t>
  </si>
  <si>
    <t>капитальный ремонт трубопроводов холодного водоснабжения</t>
  </si>
  <si>
    <t>4.5</t>
  </si>
  <si>
    <t xml:space="preserve">капитальный ремонтзапорной арматуры </t>
  </si>
  <si>
    <t xml:space="preserve">монтажные работы  </t>
  </si>
  <si>
    <t>4.6</t>
  </si>
  <si>
    <t>капитальный ремонт глубинных насосов скважин</t>
  </si>
  <si>
    <t xml:space="preserve">общестроительные работы </t>
  </si>
  <si>
    <t>4.7</t>
  </si>
  <si>
    <t>капитальный ремонт водоопускных труб</t>
  </si>
  <si>
    <t>2013-2015</t>
  </si>
  <si>
    <t>4.8</t>
  </si>
  <si>
    <t>капитальный ремонт электроснабжения котельной № 88,89</t>
  </si>
  <si>
    <t>4.9</t>
  </si>
  <si>
    <t>капитальный ремонт солевого склада</t>
  </si>
  <si>
    <t>4.10</t>
  </si>
  <si>
    <t xml:space="preserve">капитальный ремонт участка теплосети </t>
  </si>
  <si>
    <t xml:space="preserve">4.11 </t>
  </si>
  <si>
    <t>капитальный ремонт здания ТП-32</t>
  </si>
  <si>
    <t>5</t>
  </si>
  <si>
    <t>обеспечение экологической безопасности</t>
  </si>
  <si>
    <t>обеспечение безаварийной работы объектов коммунальной инфраструктуры, повышение качества коммунальных услуг</t>
  </si>
  <si>
    <t>обеспечение безаварийной работы объектов коммунальной инфраструктуры, повышение энергоэффективности</t>
  </si>
  <si>
    <t>повышение КПД котлов</t>
  </si>
  <si>
    <t>снижение сверхнормативных потерь</t>
  </si>
  <si>
    <t>установление класса энергоэффективности зданий</t>
  </si>
  <si>
    <t>экономия электроэнергии</t>
  </si>
  <si>
    <t>снижение потребления электрической энергии</t>
  </si>
  <si>
    <t>снижение потерь тепловой энергии</t>
  </si>
  <si>
    <t>экономия энергоресурсов</t>
  </si>
  <si>
    <t>повышение надежности, снижение потерь</t>
  </si>
  <si>
    <t>сохранение и укрепление здоровья учащихся и воспитанников путем обеспечения качественным и сбалансированным питанием</t>
  </si>
  <si>
    <t>Администрация ГО ЗАТО Свободный   Организации коммунального комплекса</t>
  </si>
  <si>
    <t>Администрация ГО ЗАТО Свободный  Организации коммунального комплекса</t>
  </si>
  <si>
    <t>Администрация ГО ЗАТО Свободный  Собственники жилых помещений</t>
  </si>
  <si>
    <t>Администрация ГО ЗАТО Свободный   Муниципальные образовательные учреждения</t>
  </si>
  <si>
    <t>Администрация ГО ЗАТО Свободный  МУЗ ГБ "Городская больница ГО ЗАТО Свободный"</t>
  </si>
  <si>
    <t>Реализация муниципальной целевой программы "Обеспечение пожарной безопасности"</t>
  </si>
  <si>
    <t>строительные работы, приобретение инвентаря и оборудования,  оплата услуг</t>
  </si>
  <si>
    <t>повышение уровня гражданского и патриотического воспитания детей и молодежи</t>
  </si>
  <si>
    <t>обеспечение безопасности населения</t>
  </si>
  <si>
    <t>увеличение численности, принимающих участие в реализации культурных проектов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</si>
</sst>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4" fillId="34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1" fontId="4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3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1" fontId="4" fillId="38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3" fillId="35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165" fontId="3" fillId="34" borderId="10" xfId="0" applyNumberFormat="1" applyFont="1" applyFill="1" applyBorder="1" applyAlignment="1">
      <alignment horizontal="center" vertical="center" wrapText="1"/>
    </xf>
    <xf numFmtId="165" fontId="3" fillId="38" borderId="10" xfId="0" applyNumberFormat="1" applyFont="1" applyFill="1" applyBorder="1" applyAlignment="1">
      <alignment horizontal="center" vertical="center" wrapText="1"/>
    </xf>
    <xf numFmtId="165" fontId="4" fillId="34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center" vertical="top" wrapText="1"/>
    </xf>
    <xf numFmtId="0" fontId="3" fillId="36" borderId="1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3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17"/>
  <sheetViews>
    <sheetView tabSelected="1" zoomScalePageLayoutView="0" workbookViewId="0" topLeftCell="A1">
      <pane xSplit="1" ySplit="8" topLeftCell="L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165" sqref="L165"/>
    </sheetView>
  </sheetViews>
  <sheetFormatPr defaultColWidth="9.00390625" defaultRowHeight="12.75"/>
  <cols>
    <col min="1" max="1" width="7.375" style="40" customWidth="1"/>
    <col min="2" max="2" width="40.875" style="75" customWidth="1"/>
    <col min="3" max="3" width="16.25390625" style="33" customWidth="1"/>
    <col min="4" max="4" width="23.125" style="33" customWidth="1"/>
    <col min="5" max="5" width="19.75390625" style="33" customWidth="1"/>
    <col min="6" max="9" width="11.75390625" style="40" customWidth="1"/>
    <col min="10" max="11" width="11.625" style="40" customWidth="1"/>
    <col min="12" max="12" width="29.00390625" style="40" customWidth="1"/>
    <col min="13" max="16384" width="9.125" style="37" customWidth="1"/>
  </cols>
  <sheetData>
    <row r="1" spans="1:12" ht="13.5" customHeight="1">
      <c r="A1" s="33"/>
      <c r="B1" s="34"/>
      <c r="D1" s="35"/>
      <c r="E1" s="35"/>
      <c r="F1" s="35"/>
      <c r="G1" s="35"/>
      <c r="H1" s="35"/>
      <c r="I1" s="36"/>
      <c r="J1" s="134"/>
      <c r="K1" s="134"/>
      <c r="L1" s="134"/>
    </row>
    <row r="2" spans="1:12" ht="15.75">
      <c r="A2" s="33"/>
      <c r="B2" s="34"/>
      <c r="C2" s="35"/>
      <c r="D2" s="35"/>
      <c r="E2" s="35"/>
      <c r="F2" s="35"/>
      <c r="G2" s="35"/>
      <c r="H2" s="35"/>
      <c r="I2" s="38"/>
      <c r="J2" s="39"/>
      <c r="K2" s="39"/>
      <c r="L2" s="39"/>
    </row>
    <row r="3" spans="1:11" ht="19.5" customHeight="1">
      <c r="A3" s="33"/>
      <c r="B3" s="34"/>
      <c r="C3" s="135" t="s">
        <v>24</v>
      </c>
      <c r="D3" s="136"/>
      <c r="E3" s="136"/>
      <c r="F3" s="136"/>
      <c r="G3" s="136"/>
      <c r="H3" s="136"/>
      <c r="I3" s="136"/>
      <c r="J3" s="136"/>
      <c r="K3" s="80"/>
    </row>
    <row r="4" spans="1:11" ht="18.75">
      <c r="A4" s="33"/>
      <c r="B4" s="34"/>
      <c r="C4" s="136"/>
      <c r="D4" s="136"/>
      <c r="E4" s="136"/>
      <c r="F4" s="136"/>
      <c r="G4" s="136"/>
      <c r="H4" s="136"/>
      <c r="I4" s="136"/>
      <c r="J4" s="136"/>
      <c r="K4" s="80"/>
    </row>
    <row r="5" spans="1:11" ht="12.75" customHeight="1">
      <c r="A5" s="33"/>
      <c r="B5" s="34"/>
      <c r="C5" s="35"/>
      <c r="D5" s="35"/>
      <c r="E5" s="35"/>
      <c r="F5" s="35"/>
      <c r="G5" s="35"/>
      <c r="H5" s="35"/>
      <c r="I5" s="35"/>
      <c r="J5" s="35"/>
      <c r="K5" s="35"/>
    </row>
    <row r="6" spans="1:12" ht="15.75" customHeight="1">
      <c r="A6" s="107" t="s">
        <v>5</v>
      </c>
      <c r="B6" s="107" t="s">
        <v>17</v>
      </c>
      <c r="C6" s="137" t="s">
        <v>0</v>
      </c>
      <c r="D6" s="137" t="s">
        <v>19</v>
      </c>
      <c r="E6" s="107" t="s">
        <v>29</v>
      </c>
      <c r="F6" s="138" t="s">
        <v>4</v>
      </c>
      <c r="G6" s="139"/>
      <c r="H6" s="139"/>
      <c r="I6" s="139"/>
      <c r="J6" s="139"/>
      <c r="K6" s="139"/>
      <c r="L6" s="137" t="s">
        <v>3</v>
      </c>
    </row>
    <row r="7" spans="1:12" ht="15.75">
      <c r="A7" s="108"/>
      <c r="B7" s="108"/>
      <c r="C7" s="137"/>
      <c r="D7" s="137"/>
      <c r="E7" s="108"/>
      <c r="F7" s="137" t="s">
        <v>1</v>
      </c>
      <c r="G7" s="138" t="s">
        <v>2</v>
      </c>
      <c r="H7" s="139"/>
      <c r="I7" s="139"/>
      <c r="J7" s="139"/>
      <c r="K7" s="139"/>
      <c r="L7" s="137"/>
    </row>
    <row r="8" spans="1:12" ht="96.75" customHeight="1">
      <c r="A8" s="109"/>
      <c r="B8" s="109"/>
      <c r="C8" s="137"/>
      <c r="D8" s="137"/>
      <c r="E8" s="109"/>
      <c r="F8" s="137"/>
      <c r="G8" s="41">
        <v>2012</v>
      </c>
      <c r="H8" s="41">
        <v>2013</v>
      </c>
      <c r="I8" s="41">
        <v>2014</v>
      </c>
      <c r="J8" s="41">
        <v>2015</v>
      </c>
      <c r="K8" s="41">
        <v>2016</v>
      </c>
      <c r="L8" s="137"/>
    </row>
    <row r="9" spans="1:12" s="43" customFormat="1" ht="12.75">
      <c r="A9" s="42">
        <v>1</v>
      </c>
      <c r="B9" s="42">
        <v>2</v>
      </c>
      <c r="C9" s="42">
        <v>3</v>
      </c>
      <c r="D9" s="42">
        <v>4</v>
      </c>
      <c r="E9" s="42"/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/>
      <c r="L9" s="42">
        <v>11</v>
      </c>
    </row>
    <row r="10" spans="1:12" ht="15.75">
      <c r="A10" s="44"/>
      <c r="B10" s="102" t="s">
        <v>22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ht="94.5" customHeight="1">
      <c r="A11" s="5" t="s">
        <v>63</v>
      </c>
      <c r="B11" s="6" t="s">
        <v>95</v>
      </c>
      <c r="C11" s="5" t="s">
        <v>46</v>
      </c>
      <c r="D11" s="19" t="s">
        <v>81</v>
      </c>
      <c r="E11" s="19" t="s">
        <v>64</v>
      </c>
      <c r="F11" s="5">
        <f>SUM(G11:K11)</f>
        <v>1878</v>
      </c>
      <c r="G11" s="5">
        <v>78</v>
      </c>
      <c r="H11" s="5">
        <v>1800</v>
      </c>
      <c r="I11" s="5">
        <v>0</v>
      </c>
      <c r="J11" s="5">
        <v>0</v>
      </c>
      <c r="K11" s="5">
        <v>0</v>
      </c>
      <c r="L11" s="19" t="s">
        <v>85</v>
      </c>
    </row>
    <row r="12" spans="1:23" ht="15.75">
      <c r="A12" s="21"/>
      <c r="B12" s="13" t="s">
        <v>10</v>
      </c>
      <c r="C12" s="11"/>
      <c r="D12" s="11"/>
      <c r="E12" s="11"/>
      <c r="F12" s="11">
        <f>SUM(G12:K12)</f>
        <v>1878</v>
      </c>
      <c r="G12" s="11">
        <f>SUM(G11:G11)</f>
        <v>78</v>
      </c>
      <c r="H12" s="11">
        <f>SUM(H11:H11)</f>
        <v>1800</v>
      </c>
      <c r="I12" s="11">
        <f>SUM(I11:I11)</f>
        <v>0</v>
      </c>
      <c r="J12" s="11">
        <f>SUM(J11:J11)</f>
        <v>0</v>
      </c>
      <c r="K12" s="11">
        <f>SUM(K11:K11)</f>
        <v>0</v>
      </c>
      <c r="L12" s="21"/>
      <c r="N12" s="47"/>
      <c r="O12" s="48"/>
      <c r="P12" s="49"/>
      <c r="Q12" s="49"/>
      <c r="R12" s="49"/>
      <c r="S12" s="49"/>
      <c r="T12" s="49"/>
      <c r="U12" s="47"/>
      <c r="V12" s="47"/>
      <c r="W12" s="47"/>
    </row>
    <row r="13" spans="1:23" ht="32.25" customHeight="1">
      <c r="A13" s="4"/>
      <c r="B13" s="50" t="s">
        <v>11</v>
      </c>
      <c r="C13" s="4"/>
      <c r="D13" s="4"/>
      <c r="E13" s="4"/>
      <c r="F13" s="16"/>
      <c r="G13" s="4"/>
      <c r="H13" s="4"/>
      <c r="I13" s="4"/>
      <c r="J13" s="4"/>
      <c r="K13" s="4"/>
      <c r="L13" s="4"/>
      <c r="N13" s="47"/>
      <c r="O13" s="48"/>
      <c r="P13" s="51"/>
      <c r="Q13" s="48"/>
      <c r="R13" s="48"/>
      <c r="S13" s="48"/>
      <c r="T13" s="48"/>
      <c r="U13" s="47"/>
      <c r="V13" s="47"/>
      <c r="W13" s="47"/>
    </row>
    <row r="14" spans="1:23" ht="15.75">
      <c r="A14" s="4"/>
      <c r="B14" s="50" t="s">
        <v>12</v>
      </c>
      <c r="C14" s="4"/>
      <c r="D14" s="4"/>
      <c r="E14" s="4"/>
      <c r="F14" s="16">
        <f>SUM(G14:K14)</f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4"/>
      <c r="N14" s="47"/>
      <c r="O14" s="48"/>
      <c r="P14" s="48"/>
      <c r="Q14" s="48"/>
      <c r="R14" s="48"/>
      <c r="S14" s="48"/>
      <c r="T14" s="48"/>
      <c r="U14" s="47"/>
      <c r="V14" s="47"/>
      <c r="W14" s="47"/>
    </row>
    <row r="15" spans="1:20" ht="15.75">
      <c r="A15" s="4"/>
      <c r="B15" s="50" t="s">
        <v>13</v>
      </c>
      <c r="C15" s="4"/>
      <c r="D15" s="4"/>
      <c r="E15" s="4"/>
      <c r="F15" s="16">
        <f>SUM(G15:K15)</f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4"/>
      <c r="O15" s="46"/>
      <c r="P15" s="46"/>
      <c r="Q15" s="46"/>
      <c r="R15" s="46"/>
      <c r="S15" s="46"/>
      <c r="T15" s="46"/>
    </row>
    <row r="16" spans="1:12" ht="15.75">
      <c r="A16" s="4"/>
      <c r="B16" s="50" t="s">
        <v>7</v>
      </c>
      <c r="C16" s="4"/>
      <c r="D16" s="4"/>
      <c r="E16" s="4"/>
      <c r="F16" s="16">
        <f>SUM(G16:K16)</f>
        <v>1878</v>
      </c>
      <c r="G16" s="16">
        <v>78</v>
      </c>
      <c r="H16" s="16">
        <v>1800</v>
      </c>
      <c r="I16" s="16">
        <v>0</v>
      </c>
      <c r="J16" s="16">
        <v>0</v>
      </c>
      <c r="K16" s="16">
        <v>0</v>
      </c>
      <c r="L16" s="4"/>
    </row>
    <row r="17" spans="1:12" ht="19.5" customHeight="1">
      <c r="A17" s="4"/>
      <c r="B17" s="50" t="s">
        <v>14</v>
      </c>
      <c r="C17" s="4"/>
      <c r="D17" s="4"/>
      <c r="E17" s="4"/>
      <c r="F17" s="16">
        <f>SUM(G17:K17)</f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4"/>
    </row>
    <row r="18" spans="1:12" ht="15.75">
      <c r="A18" s="4"/>
      <c r="B18" s="50" t="s">
        <v>15</v>
      </c>
      <c r="C18" s="4"/>
      <c r="D18" s="4"/>
      <c r="E18" s="4"/>
      <c r="F18" s="16">
        <f>SUM(G18:K18)</f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4"/>
    </row>
    <row r="19" spans="1:12" ht="15.75">
      <c r="A19" s="44"/>
      <c r="B19" s="102" t="s">
        <v>25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31.5">
      <c r="A20" s="5" t="s">
        <v>63</v>
      </c>
      <c r="B20" s="6" t="s">
        <v>65</v>
      </c>
      <c r="C20" s="5">
        <v>2012</v>
      </c>
      <c r="D20" s="19" t="s">
        <v>81</v>
      </c>
      <c r="E20" s="19" t="s">
        <v>112</v>
      </c>
      <c r="F20" s="5">
        <f>SUM(G20:K20)</f>
        <v>400</v>
      </c>
      <c r="G20" s="5">
        <v>400</v>
      </c>
      <c r="H20" s="5">
        <v>0</v>
      </c>
      <c r="I20" s="5">
        <v>0</v>
      </c>
      <c r="J20" s="5">
        <v>0</v>
      </c>
      <c r="K20" s="5">
        <v>0</v>
      </c>
      <c r="L20" s="110" t="s">
        <v>89</v>
      </c>
    </row>
    <row r="21" spans="1:12" ht="31.5">
      <c r="A21" s="5" t="s">
        <v>66</v>
      </c>
      <c r="B21" s="6" t="s">
        <v>67</v>
      </c>
      <c r="C21" s="5" t="s">
        <v>146</v>
      </c>
      <c r="D21" s="19" t="s">
        <v>81</v>
      </c>
      <c r="E21" s="19" t="s">
        <v>105</v>
      </c>
      <c r="F21" s="5">
        <f>SUM(G21:K21)</f>
        <v>450</v>
      </c>
      <c r="G21" s="5">
        <v>0</v>
      </c>
      <c r="H21" s="5">
        <v>150</v>
      </c>
      <c r="I21" s="5">
        <v>0</v>
      </c>
      <c r="J21" s="5">
        <v>150</v>
      </c>
      <c r="K21" s="5">
        <v>150</v>
      </c>
      <c r="L21" s="111"/>
    </row>
    <row r="22" spans="1:12" ht="33" customHeight="1">
      <c r="A22" s="5" t="s">
        <v>68</v>
      </c>
      <c r="B22" s="6" t="s">
        <v>69</v>
      </c>
      <c r="C22" s="5">
        <v>2014</v>
      </c>
      <c r="D22" s="19" t="s">
        <v>81</v>
      </c>
      <c r="E22" s="19" t="s">
        <v>105</v>
      </c>
      <c r="F22" s="5">
        <f>SUM(G22:K22)</f>
        <v>928.7</v>
      </c>
      <c r="G22" s="5">
        <v>0</v>
      </c>
      <c r="H22" s="5">
        <v>0</v>
      </c>
      <c r="I22" s="5">
        <v>928.7</v>
      </c>
      <c r="J22" s="5">
        <v>0</v>
      </c>
      <c r="K22" s="5">
        <v>0</v>
      </c>
      <c r="L22" s="111"/>
    </row>
    <row r="23" spans="1:23" ht="15.75">
      <c r="A23" s="21"/>
      <c r="B23" s="13" t="s">
        <v>10</v>
      </c>
      <c r="C23" s="11"/>
      <c r="D23" s="11"/>
      <c r="E23" s="11"/>
      <c r="F23" s="11">
        <f aca="true" t="shared" si="0" ref="F23:K23">SUM(F20:F22)</f>
        <v>1778.7</v>
      </c>
      <c r="G23" s="11">
        <f t="shared" si="0"/>
        <v>400</v>
      </c>
      <c r="H23" s="11">
        <f t="shared" si="0"/>
        <v>150</v>
      </c>
      <c r="I23" s="11">
        <f t="shared" si="0"/>
        <v>928.7</v>
      </c>
      <c r="J23" s="11">
        <f t="shared" si="0"/>
        <v>150</v>
      </c>
      <c r="K23" s="11">
        <f t="shared" si="0"/>
        <v>150</v>
      </c>
      <c r="L23" s="21"/>
      <c r="N23" s="47"/>
      <c r="O23" s="48"/>
      <c r="P23" s="49"/>
      <c r="Q23" s="49"/>
      <c r="R23" s="49"/>
      <c r="S23" s="49"/>
      <c r="T23" s="49"/>
      <c r="U23" s="47"/>
      <c r="V23" s="47"/>
      <c r="W23" s="47"/>
    </row>
    <row r="24" spans="1:23" ht="31.5">
      <c r="A24" s="4"/>
      <c r="B24" s="50" t="s">
        <v>11</v>
      </c>
      <c r="C24" s="4"/>
      <c r="D24" s="4"/>
      <c r="E24" s="4"/>
      <c r="F24" s="16"/>
      <c r="G24" s="4"/>
      <c r="H24" s="4"/>
      <c r="I24" s="4"/>
      <c r="J24" s="4"/>
      <c r="K24" s="4"/>
      <c r="L24" s="4"/>
      <c r="N24" s="47"/>
      <c r="O24" s="48"/>
      <c r="P24" s="51"/>
      <c r="Q24" s="48"/>
      <c r="R24" s="48"/>
      <c r="S24" s="48"/>
      <c r="T24" s="48"/>
      <c r="U24" s="47"/>
      <c r="V24" s="47"/>
      <c r="W24" s="47"/>
    </row>
    <row r="25" spans="1:23" ht="15.75">
      <c r="A25" s="4"/>
      <c r="B25" s="50" t="s">
        <v>12</v>
      </c>
      <c r="C25" s="4"/>
      <c r="D25" s="4"/>
      <c r="E25" s="4"/>
      <c r="F25" s="16">
        <f>SUM(G25:K25)</f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4"/>
      <c r="N25" s="47"/>
      <c r="O25" s="48"/>
      <c r="P25" s="48"/>
      <c r="Q25" s="48"/>
      <c r="R25" s="48"/>
      <c r="S25" s="48"/>
      <c r="T25" s="48"/>
      <c r="U25" s="47"/>
      <c r="V25" s="47"/>
      <c r="W25" s="47"/>
    </row>
    <row r="26" spans="1:20" ht="15.75">
      <c r="A26" s="4"/>
      <c r="B26" s="50" t="s">
        <v>13</v>
      </c>
      <c r="C26" s="4"/>
      <c r="D26" s="4"/>
      <c r="E26" s="4"/>
      <c r="F26" s="16">
        <f>SUM(G26:K26)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4"/>
      <c r="N26" s="47"/>
      <c r="O26" s="46"/>
      <c r="P26" s="46"/>
      <c r="Q26" s="46"/>
      <c r="R26" s="46"/>
      <c r="S26" s="46"/>
      <c r="T26" s="46"/>
    </row>
    <row r="27" spans="1:14" ht="15.75">
      <c r="A27" s="4"/>
      <c r="B27" s="50" t="s">
        <v>7</v>
      </c>
      <c r="C27" s="4"/>
      <c r="D27" s="4"/>
      <c r="E27" s="4"/>
      <c r="F27" s="16">
        <f>SUM(G27:K27)</f>
        <v>1778.7</v>
      </c>
      <c r="G27" s="16">
        <v>400</v>
      </c>
      <c r="H27" s="16">
        <v>150</v>
      </c>
      <c r="I27" s="16">
        <v>928.7</v>
      </c>
      <c r="J27" s="16">
        <v>150</v>
      </c>
      <c r="K27" s="16">
        <v>150</v>
      </c>
      <c r="L27" s="4"/>
      <c r="N27" s="47"/>
    </row>
    <row r="28" spans="1:12" ht="15.75">
      <c r="A28" s="4"/>
      <c r="B28" s="50" t="s">
        <v>14</v>
      </c>
      <c r="C28" s="4"/>
      <c r="D28" s="4"/>
      <c r="E28" s="4"/>
      <c r="F28" s="16">
        <f>SUM(G28:K28)</f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4"/>
    </row>
    <row r="29" spans="1:12" ht="15.75">
      <c r="A29" s="4"/>
      <c r="B29" s="50" t="s">
        <v>15</v>
      </c>
      <c r="C29" s="4"/>
      <c r="D29" s="4"/>
      <c r="E29" s="4"/>
      <c r="F29" s="16">
        <f>SUM(G29:K29)</f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4"/>
    </row>
    <row r="30" spans="1:12" ht="15.75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6"/>
    </row>
    <row r="31" spans="1:51" s="53" customFormat="1" ht="15.75">
      <c r="A31" s="126" t="s">
        <v>20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30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</row>
    <row r="32" spans="1:12" ht="42" customHeight="1">
      <c r="A32" s="5" t="s">
        <v>63</v>
      </c>
      <c r="B32" s="6" t="s">
        <v>108</v>
      </c>
      <c r="C32" s="5" t="s">
        <v>94</v>
      </c>
      <c r="D32" s="19" t="s">
        <v>81</v>
      </c>
      <c r="E32" s="19" t="s">
        <v>70</v>
      </c>
      <c r="F32" s="5">
        <f>SUM(G32:K32)</f>
        <v>3796</v>
      </c>
      <c r="G32" s="5">
        <v>0</v>
      </c>
      <c r="H32" s="5">
        <v>1108</v>
      </c>
      <c r="I32" s="5">
        <v>0</v>
      </c>
      <c r="J32" s="5">
        <v>1292</v>
      </c>
      <c r="K32" s="5">
        <v>1396</v>
      </c>
      <c r="L32" s="19" t="s">
        <v>86</v>
      </c>
    </row>
    <row r="33" spans="1:12" ht="47.25">
      <c r="A33" s="5" t="s">
        <v>71</v>
      </c>
      <c r="B33" s="6" t="s">
        <v>72</v>
      </c>
      <c r="C33" s="5" t="s">
        <v>31</v>
      </c>
      <c r="D33" s="19" t="s">
        <v>81</v>
      </c>
      <c r="E33" s="19" t="s">
        <v>73</v>
      </c>
      <c r="F33" s="5">
        <f>SUM(G33:K33)</f>
        <v>4098</v>
      </c>
      <c r="G33" s="5">
        <v>713</v>
      </c>
      <c r="H33" s="5">
        <v>766</v>
      </c>
      <c r="I33" s="5">
        <v>820</v>
      </c>
      <c r="J33" s="5">
        <v>873</v>
      </c>
      <c r="K33" s="5">
        <v>926</v>
      </c>
      <c r="L33" s="19" t="s">
        <v>87</v>
      </c>
    </row>
    <row r="34" spans="1:12" ht="47.25">
      <c r="A34" s="12" t="s">
        <v>74</v>
      </c>
      <c r="B34" s="6" t="s">
        <v>75</v>
      </c>
      <c r="C34" s="5" t="s">
        <v>94</v>
      </c>
      <c r="D34" s="19" t="s">
        <v>81</v>
      </c>
      <c r="E34" s="19" t="s">
        <v>106</v>
      </c>
      <c r="F34" s="5">
        <f>SUM(G34:K34)</f>
        <v>1610</v>
      </c>
      <c r="G34" s="5">
        <v>0</v>
      </c>
      <c r="H34" s="5">
        <v>1020</v>
      </c>
      <c r="I34" s="78">
        <v>590</v>
      </c>
      <c r="J34" s="5">
        <v>0</v>
      </c>
      <c r="K34" s="81">
        <v>0</v>
      </c>
      <c r="L34" s="19" t="s">
        <v>88</v>
      </c>
    </row>
    <row r="35" spans="1:12" ht="15.75">
      <c r="A35" s="10"/>
      <c r="B35" s="54" t="s">
        <v>10</v>
      </c>
      <c r="C35" s="21"/>
      <c r="D35" s="21"/>
      <c r="E35" s="21"/>
      <c r="F35" s="11">
        <f aca="true" t="shared" si="1" ref="F35:K35">SUM(F32:F34)</f>
        <v>9504</v>
      </c>
      <c r="G35" s="11">
        <f t="shared" si="1"/>
        <v>713</v>
      </c>
      <c r="H35" s="11">
        <f t="shared" si="1"/>
        <v>2894</v>
      </c>
      <c r="I35" s="11">
        <f t="shared" si="1"/>
        <v>1410</v>
      </c>
      <c r="J35" s="11">
        <f t="shared" si="1"/>
        <v>2165</v>
      </c>
      <c r="K35" s="11">
        <f t="shared" si="1"/>
        <v>2322</v>
      </c>
      <c r="L35" s="55"/>
    </row>
    <row r="36" spans="1:12" ht="31.5">
      <c r="A36" s="4"/>
      <c r="B36" s="50" t="s">
        <v>11</v>
      </c>
      <c r="C36" s="4"/>
      <c r="D36" s="4"/>
      <c r="E36" s="4"/>
      <c r="F36" s="16"/>
      <c r="G36" s="4"/>
      <c r="H36" s="4"/>
      <c r="I36" s="4"/>
      <c r="J36" s="4"/>
      <c r="K36" s="4"/>
      <c r="L36" s="4"/>
    </row>
    <row r="37" spans="1:12" ht="15.75">
      <c r="A37" s="4"/>
      <c r="B37" s="50" t="s">
        <v>12</v>
      </c>
      <c r="C37" s="4"/>
      <c r="D37" s="4"/>
      <c r="E37" s="4"/>
      <c r="F37" s="16">
        <f>SUM(G37:K37)</f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4"/>
    </row>
    <row r="38" spans="1:12" ht="15.75">
      <c r="A38" s="4"/>
      <c r="B38" s="50" t="s">
        <v>13</v>
      </c>
      <c r="C38" s="4"/>
      <c r="D38" s="4"/>
      <c r="E38" s="4"/>
      <c r="F38" s="16">
        <f>SUM(G38:K38)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4"/>
    </row>
    <row r="39" spans="1:12" ht="15.75">
      <c r="A39" s="4"/>
      <c r="B39" s="50" t="s">
        <v>7</v>
      </c>
      <c r="C39" s="4"/>
      <c r="D39" s="4"/>
      <c r="E39" s="4"/>
      <c r="F39" s="16">
        <f aca="true" t="shared" si="2" ref="F39:K39">SUM(F35)</f>
        <v>9504</v>
      </c>
      <c r="G39" s="16">
        <f t="shared" si="2"/>
        <v>713</v>
      </c>
      <c r="H39" s="16">
        <f t="shared" si="2"/>
        <v>2894</v>
      </c>
      <c r="I39" s="16">
        <f t="shared" si="2"/>
        <v>1410</v>
      </c>
      <c r="J39" s="16">
        <f t="shared" si="2"/>
        <v>2165</v>
      </c>
      <c r="K39" s="16">
        <f t="shared" si="2"/>
        <v>2322</v>
      </c>
      <c r="L39" s="4"/>
    </row>
    <row r="40" spans="1:12" ht="15.75">
      <c r="A40" s="4"/>
      <c r="B40" s="50" t="s">
        <v>14</v>
      </c>
      <c r="C40" s="4"/>
      <c r="D40" s="4"/>
      <c r="E40" s="4"/>
      <c r="F40" s="16">
        <f>SUM(G40:K40)</f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4"/>
    </row>
    <row r="41" spans="1:12" ht="15.75">
      <c r="A41" s="4"/>
      <c r="B41" s="50" t="s">
        <v>15</v>
      </c>
      <c r="C41" s="4"/>
      <c r="D41" s="4"/>
      <c r="E41" s="4"/>
      <c r="F41" s="16">
        <f>SUM(G41:K41)</f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4"/>
    </row>
    <row r="42" spans="1:12" ht="15.75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3"/>
    </row>
    <row r="43" spans="1:12" ht="15.75">
      <c r="A43" s="126" t="s">
        <v>26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8"/>
    </row>
    <row r="44" spans="1:12" ht="47.25">
      <c r="A44" s="5" t="s">
        <v>63</v>
      </c>
      <c r="B44" s="3" t="s">
        <v>76</v>
      </c>
      <c r="C44" s="5" t="s">
        <v>31</v>
      </c>
      <c r="D44" s="19" t="s">
        <v>81</v>
      </c>
      <c r="E44" s="19" t="s">
        <v>77</v>
      </c>
      <c r="F44" s="5">
        <f>SUM(G44:K44)</f>
        <v>28312</v>
      </c>
      <c r="G44" s="5">
        <v>4925</v>
      </c>
      <c r="H44" s="5">
        <v>5294</v>
      </c>
      <c r="I44" s="5">
        <v>5665</v>
      </c>
      <c r="J44" s="5">
        <v>6033</v>
      </c>
      <c r="K44" s="5">
        <v>6395</v>
      </c>
      <c r="L44" s="19" t="s">
        <v>90</v>
      </c>
    </row>
    <row r="45" spans="1:12" ht="47.25">
      <c r="A45" s="12" t="s">
        <v>71</v>
      </c>
      <c r="B45" s="24" t="s">
        <v>78</v>
      </c>
      <c r="C45" s="5">
        <v>2012</v>
      </c>
      <c r="D45" s="19" t="s">
        <v>81</v>
      </c>
      <c r="E45" s="25"/>
      <c r="F45" s="5">
        <f>SUM(G45:K45)</f>
        <v>70000</v>
      </c>
      <c r="G45" s="12">
        <v>70000</v>
      </c>
      <c r="H45" s="12">
        <v>0</v>
      </c>
      <c r="I45" s="12">
        <v>0</v>
      </c>
      <c r="J45" s="12">
        <v>0</v>
      </c>
      <c r="K45" s="12">
        <v>0</v>
      </c>
      <c r="L45" s="25" t="s">
        <v>91</v>
      </c>
    </row>
    <row r="46" spans="1:12" ht="15.75">
      <c r="A46" s="56"/>
      <c r="B46" s="26" t="s">
        <v>10</v>
      </c>
      <c r="C46" s="10"/>
      <c r="D46" s="10"/>
      <c r="E46" s="10"/>
      <c r="F46" s="14">
        <f aca="true" t="shared" si="3" ref="F46:K46">SUM(F44:F45)</f>
        <v>98312</v>
      </c>
      <c r="G46" s="14">
        <f t="shared" si="3"/>
        <v>74925</v>
      </c>
      <c r="H46" s="14">
        <f t="shared" si="3"/>
        <v>5294</v>
      </c>
      <c r="I46" s="14">
        <f t="shared" si="3"/>
        <v>5665</v>
      </c>
      <c r="J46" s="14">
        <f t="shared" si="3"/>
        <v>6033</v>
      </c>
      <c r="K46" s="14">
        <f t="shared" si="3"/>
        <v>6395</v>
      </c>
      <c r="L46" s="10"/>
    </row>
    <row r="47" spans="1:12" ht="31.5">
      <c r="A47" s="57"/>
      <c r="B47" s="50" t="s">
        <v>11</v>
      </c>
      <c r="C47" s="58"/>
      <c r="D47" s="58"/>
      <c r="E47" s="58"/>
      <c r="F47" s="15"/>
      <c r="G47" s="15"/>
      <c r="H47" s="15"/>
      <c r="I47" s="15"/>
      <c r="J47" s="15"/>
      <c r="K47" s="15"/>
      <c r="L47" s="58"/>
    </row>
    <row r="48" spans="1:12" ht="15.75">
      <c r="A48" s="57"/>
      <c r="B48" s="50" t="s">
        <v>12</v>
      </c>
      <c r="C48" s="58"/>
      <c r="D48" s="58"/>
      <c r="E48" s="58"/>
      <c r="F48" s="15">
        <f>SUM(G48:K48)</f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/>
    </row>
    <row r="49" spans="1:12" ht="15.75">
      <c r="A49" s="57"/>
      <c r="B49" s="50" t="s">
        <v>13</v>
      </c>
      <c r="C49" s="58"/>
      <c r="D49" s="58"/>
      <c r="E49" s="58"/>
      <c r="F49" s="15">
        <f>SUM(G49:K49)</f>
        <v>70000</v>
      </c>
      <c r="G49" s="15">
        <v>70000</v>
      </c>
      <c r="H49" s="15">
        <v>0</v>
      </c>
      <c r="I49" s="15">
        <v>0</v>
      </c>
      <c r="J49" s="15">
        <v>0</v>
      </c>
      <c r="K49" s="15">
        <v>0</v>
      </c>
      <c r="L49" s="15"/>
    </row>
    <row r="50" spans="1:12" ht="15.75">
      <c r="A50" s="57"/>
      <c r="B50" s="50" t="s">
        <v>7</v>
      </c>
      <c r="C50" s="58"/>
      <c r="D50" s="58"/>
      <c r="E50" s="58"/>
      <c r="F50" s="15">
        <f>SUM(G50:K50)</f>
        <v>28312</v>
      </c>
      <c r="G50" s="16">
        <v>4925</v>
      </c>
      <c r="H50" s="16">
        <v>5294</v>
      </c>
      <c r="I50" s="16">
        <v>5665</v>
      </c>
      <c r="J50" s="16">
        <v>6033</v>
      </c>
      <c r="K50" s="16">
        <v>6395</v>
      </c>
      <c r="L50" s="15"/>
    </row>
    <row r="51" spans="1:12" ht="15.75">
      <c r="A51" s="57"/>
      <c r="B51" s="50" t="s">
        <v>14</v>
      </c>
      <c r="C51" s="58"/>
      <c r="D51" s="58"/>
      <c r="E51" s="58"/>
      <c r="F51" s="15">
        <f>SUM(G51:K51)</f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/>
    </row>
    <row r="52" spans="1:12" ht="15.75">
      <c r="A52" s="58"/>
      <c r="B52" s="50" t="s">
        <v>15</v>
      </c>
      <c r="C52" s="58"/>
      <c r="D52" s="58"/>
      <c r="E52" s="58"/>
      <c r="F52" s="15">
        <f>SUM(G52:K52)</f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/>
    </row>
    <row r="53" spans="1:12" ht="15.75">
      <c r="A53" s="13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3"/>
    </row>
    <row r="54" spans="1:12" ht="15.75">
      <c r="A54" s="126" t="s">
        <v>8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8"/>
    </row>
    <row r="55" spans="1:12" ht="108.75" customHeight="1">
      <c r="A55" s="90">
        <v>1</v>
      </c>
      <c r="B55" s="3" t="s">
        <v>44</v>
      </c>
      <c r="C55" s="5" t="s">
        <v>31</v>
      </c>
      <c r="D55" s="19" t="s">
        <v>81</v>
      </c>
      <c r="E55" s="19" t="s">
        <v>79</v>
      </c>
      <c r="F55" s="5">
        <f>SUM(G55:K55)</f>
        <v>180000</v>
      </c>
      <c r="G55" s="5">
        <v>31300</v>
      </c>
      <c r="H55" s="5">
        <v>33700</v>
      </c>
      <c r="I55" s="5">
        <v>36000</v>
      </c>
      <c r="J55" s="5">
        <v>38400</v>
      </c>
      <c r="K55" s="5">
        <v>40600</v>
      </c>
      <c r="L55" s="19" t="s">
        <v>241</v>
      </c>
    </row>
    <row r="56" spans="1:12" ht="96" customHeight="1">
      <c r="A56" s="99">
        <v>2</v>
      </c>
      <c r="B56" s="24" t="s">
        <v>150</v>
      </c>
      <c r="C56" s="5" t="s">
        <v>31</v>
      </c>
      <c r="D56" s="19" t="s">
        <v>253</v>
      </c>
      <c r="E56" s="19"/>
      <c r="F56" s="5">
        <f aca="true" t="shared" si="4" ref="F56:K56">SUM(F57:F64)</f>
        <v>21180</v>
      </c>
      <c r="G56" s="5">
        <f t="shared" si="4"/>
        <v>7220</v>
      </c>
      <c r="H56" s="5">
        <f t="shared" si="4"/>
        <v>8930</v>
      </c>
      <c r="I56" s="5">
        <f t="shared" si="4"/>
        <v>4730</v>
      </c>
      <c r="J56" s="5">
        <f t="shared" si="4"/>
        <v>150</v>
      </c>
      <c r="K56" s="5">
        <f t="shared" si="4"/>
        <v>150</v>
      </c>
      <c r="L56" s="19" t="s">
        <v>242</v>
      </c>
    </row>
    <row r="57" spans="1:12" ht="62.25" customHeight="1">
      <c r="A57" s="100" t="s">
        <v>151</v>
      </c>
      <c r="B57" s="101" t="s">
        <v>152</v>
      </c>
      <c r="C57" s="19" t="s">
        <v>146</v>
      </c>
      <c r="D57" s="19"/>
      <c r="E57" s="19" t="s">
        <v>153</v>
      </c>
      <c r="F57" s="19">
        <f aca="true" t="shared" si="5" ref="F57:F64">SUM(G57:K57)</f>
        <v>600</v>
      </c>
      <c r="G57" s="25">
        <v>0</v>
      </c>
      <c r="H57" s="25">
        <v>150</v>
      </c>
      <c r="I57" s="25">
        <v>150</v>
      </c>
      <c r="J57" s="25">
        <v>150</v>
      </c>
      <c r="K57" s="25">
        <v>150</v>
      </c>
      <c r="L57" s="19"/>
    </row>
    <row r="58" spans="1:12" ht="39" customHeight="1">
      <c r="A58" s="100" t="s">
        <v>154</v>
      </c>
      <c r="B58" s="101" t="s">
        <v>155</v>
      </c>
      <c r="C58" s="19" t="s">
        <v>48</v>
      </c>
      <c r="D58" s="19"/>
      <c r="E58" s="19" t="s">
        <v>156</v>
      </c>
      <c r="F58" s="19">
        <f t="shared" si="5"/>
        <v>2100</v>
      </c>
      <c r="G58" s="25">
        <v>700</v>
      </c>
      <c r="H58" s="25">
        <v>700</v>
      </c>
      <c r="I58" s="25">
        <v>700</v>
      </c>
      <c r="J58" s="25">
        <v>0</v>
      </c>
      <c r="K58" s="25">
        <v>0</v>
      </c>
      <c r="L58" s="19"/>
    </row>
    <row r="59" spans="1:12" ht="60" customHeight="1">
      <c r="A59" s="100" t="s">
        <v>157</v>
      </c>
      <c r="B59" s="101" t="s">
        <v>158</v>
      </c>
      <c r="C59" s="19" t="s">
        <v>48</v>
      </c>
      <c r="D59" s="19"/>
      <c r="E59" s="19" t="s">
        <v>153</v>
      </c>
      <c r="F59" s="19">
        <f t="shared" si="5"/>
        <v>2550</v>
      </c>
      <c r="G59" s="25">
        <v>850</v>
      </c>
      <c r="H59" s="25">
        <v>850</v>
      </c>
      <c r="I59" s="25">
        <v>850</v>
      </c>
      <c r="J59" s="25">
        <v>0</v>
      </c>
      <c r="K59" s="25">
        <v>0</v>
      </c>
      <c r="L59" s="19"/>
    </row>
    <row r="60" spans="1:12" ht="56.25" customHeight="1">
      <c r="A60" s="100" t="s">
        <v>159</v>
      </c>
      <c r="B60" s="101" t="s">
        <v>160</v>
      </c>
      <c r="C60" s="19" t="s">
        <v>48</v>
      </c>
      <c r="D60" s="19"/>
      <c r="E60" s="19" t="s">
        <v>161</v>
      </c>
      <c r="F60" s="19">
        <f t="shared" si="5"/>
        <v>9090</v>
      </c>
      <c r="G60" s="25">
        <v>3030</v>
      </c>
      <c r="H60" s="25">
        <v>3030</v>
      </c>
      <c r="I60" s="25">
        <v>3030</v>
      </c>
      <c r="J60" s="25">
        <v>0</v>
      </c>
      <c r="K60" s="25">
        <v>0</v>
      </c>
      <c r="L60" s="19"/>
    </row>
    <row r="61" spans="1:12" ht="39" customHeight="1">
      <c r="A61" s="100" t="s">
        <v>162</v>
      </c>
      <c r="B61" s="101" t="s">
        <v>163</v>
      </c>
      <c r="C61" s="19">
        <v>2012</v>
      </c>
      <c r="D61" s="19"/>
      <c r="E61" s="19" t="s">
        <v>164</v>
      </c>
      <c r="F61" s="19">
        <f t="shared" si="5"/>
        <v>1200</v>
      </c>
      <c r="G61" s="25">
        <v>1200</v>
      </c>
      <c r="H61" s="25">
        <v>0</v>
      </c>
      <c r="I61" s="25">
        <v>0</v>
      </c>
      <c r="J61" s="25">
        <v>0</v>
      </c>
      <c r="K61" s="25">
        <v>0</v>
      </c>
      <c r="L61" s="19"/>
    </row>
    <row r="62" spans="1:12" ht="39" customHeight="1">
      <c r="A62" s="100" t="s">
        <v>165</v>
      </c>
      <c r="B62" s="101" t="s">
        <v>166</v>
      </c>
      <c r="C62" s="19">
        <v>2012</v>
      </c>
      <c r="D62" s="19"/>
      <c r="E62" s="19" t="s">
        <v>167</v>
      </c>
      <c r="F62" s="19">
        <f t="shared" si="5"/>
        <v>1440</v>
      </c>
      <c r="G62" s="25">
        <v>1440</v>
      </c>
      <c r="H62" s="25">
        <v>0</v>
      </c>
      <c r="I62" s="25">
        <v>0</v>
      </c>
      <c r="J62" s="25">
        <v>0</v>
      </c>
      <c r="K62" s="25">
        <v>0</v>
      </c>
      <c r="L62" s="19"/>
    </row>
    <row r="63" spans="1:12" ht="62.25" customHeight="1">
      <c r="A63" s="100" t="s">
        <v>168</v>
      </c>
      <c r="B63" s="101" t="s">
        <v>169</v>
      </c>
      <c r="C63" s="19">
        <v>2013</v>
      </c>
      <c r="D63" s="19"/>
      <c r="E63" s="19" t="s">
        <v>153</v>
      </c>
      <c r="F63" s="19">
        <f t="shared" si="5"/>
        <v>2300</v>
      </c>
      <c r="G63" s="25">
        <v>0</v>
      </c>
      <c r="H63" s="25">
        <v>2300</v>
      </c>
      <c r="I63" s="25">
        <v>0</v>
      </c>
      <c r="J63" s="25">
        <v>0</v>
      </c>
      <c r="K63" s="25">
        <v>0</v>
      </c>
      <c r="L63" s="19"/>
    </row>
    <row r="64" spans="1:12" ht="93.75" customHeight="1">
      <c r="A64" s="100" t="s">
        <v>170</v>
      </c>
      <c r="B64" s="101" t="s">
        <v>171</v>
      </c>
      <c r="C64" s="19">
        <v>2014</v>
      </c>
      <c r="D64" s="19"/>
      <c r="E64" s="19" t="s">
        <v>172</v>
      </c>
      <c r="F64" s="19">
        <f t="shared" si="5"/>
        <v>1900</v>
      </c>
      <c r="G64" s="25">
        <v>0</v>
      </c>
      <c r="H64" s="25">
        <v>1900</v>
      </c>
      <c r="I64" s="25">
        <v>0</v>
      </c>
      <c r="J64" s="25">
        <v>0</v>
      </c>
      <c r="K64" s="25">
        <v>0</v>
      </c>
      <c r="L64" s="19"/>
    </row>
    <row r="65" spans="1:12" ht="103.5" customHeight="1">
      <c r="A65" s="99" t="s">
        <v>173</v>
      </c>
      <c r="B65" s="24" t="s">
        <v>174</v>
      </c>
      <c r="C65" s="5" t="s">
        <v>31</v>
      </c>
      <c r="D65" s="19" t="s">
        <v>254</v>
      </c>
      <c r="E65" s="5"/>
      <c r="F65" s="5">
        <f aca="true" t="shared" si="6" ref="F65:K65">SUM(F66:F82)</f>
        <v>24074</v>
      </c>
      <c r="G65" s="5">
        <f t="shared" si="6"/>
        <v>5000</v>
      </c>
      <c r="H65" s="5">
        <f t="shared" si="6"/>
        <v>5220</v>
      </c>
      <c r="I65" s="5">
        <f t="shared" si="6"/>
        <v>6130</v>
      </c>
      <c r="J65" s="5">
        <f t="shared" si="6"/>
        <v>3987</v>
      </c>
      <c r="K65" s="5">
        <f t="shared" si="6"/>
        <v>3737</v>
      </c>
      <c r="L65" s="19" t="s">
        <v>243</v>
      </c>
    </row>
    <row r="66" spans="1:12" ht="62.25" customHeight="1">
      <c r="A66" s="100" t="s">
        <v>175</v>
      </c>
      <c r="B66" s="101" t="s">
        <v>177</v>
      </c>
      <c r="C66" s="19" t="s">
        <v>48</v>
      </c>
      <c r="D66" s="19"/>
      <c r="E66" s="19" t="s">
        <v>153</v>
      </c>
      <c r="F66" s="19">
        <f aca="true" t="shared" si="7" ref="F66:F71">SUM(G66:K66)</f>
        <v>450</v>
      </c>
      <c r="G66" s="25">
        <v>150</v>
      </c>
      <c r="H66" s="25">
        <v>150</v>
      </c>
      <c r="I66" s="25">
        <v>150</v>
      </c>
      <c r="J66" s="25">
        <v>0</v>
      </c>
      <c r="K66" s="25">
        <v>0</v>
      </c>
      <c r="L66" s="19"/>
    </row>
    <row r="67" spans="1:12" ht="65.25" customHeight="1">
      <c r="A67" s="100" t="s">
        <v>176</v>
      </c>
      <c r="B67" s="101" t="s">
        <v>178</v>
      </c>
      <c r="C67" s="19" t="s">
        <v>48</v>
      </c>
      <c r="D67" s="19"/>
      <c r="E67" s="19" t="s">
        <v>153</v>
      </c>
      <c r="F67" s="19">
        <f t="shared" si="7"/>
        <v>450</v>
      </c>
      <c r="G67" s="25">
        <v>150</v>
      </c>
      <c r="H67" s="25">
        <v>150</v>
      </c>
      <c r="I67" s="25">
        <v>150</v>
      </c>
      <c r="J67" s="25">
        <v>0</v>
      </c>
      <c r="K67" s="25">
        <v>0</v>
      </c>
      <c r="L67" s="19"/>
    </row>
    <row r="68" spans="1:12" ht="60.75" customHeight="1">
      <c r="A68" s="100" t="s">
        <v>179</v>
      </c>
      <c r="B68" s="101" t="s">
        <v>180</v>
      </c>
      <c r="C68" s="19">
        <v>2013</v>
      </c>
      <c r="D68" s="19"/>
      <c r="E68" s="19" t="s">
        <v>153</v>
      </c>
      <c r="F68" s="19">
        <f t="shared" si="7"/>
        <v>220</v>
      </c>
      <c r="G68" s="25">
        <v>0</v>
      </c>
      <c r="H68" s="25">
        <v>220</v>
      </c>
      <c r="I68" s="25">
        <v>0</v>
      </c>
      <c r="J68" s="25">
        <v>0</v>
      </c>
      <c r="K68" s="25">
        <v>0</v>
      </c>
      <c r="L68" s="19"/>
    </row>
    <row r="69" spans="1:12" ht="59.25" customHeight="1">
      <c r="A69" s="100" t="s">
        <v>181</v>
      </c>
      <c r="B69" s="101" t="s">
        <v>182</v>
      </c>
      <c r="C69" s="19" t="s">
        <v>31</v>
      </c>
      <c r="D69" s="19"/>
      <c r="E69" s="19" t="s">
        <v>153</v>
      </c>
      <c r="F69" s="19">
        <f t="shared" si="7"/>
        <v>1200</v>
      </c>
      <c r="G69" s="25">
        <v>240</v>
      </c>
      <c r="H69" s="25">
        <v>240</v>
      </c>
      <c r="I69" s="25">
        <v>240</v>
      </c>
      <c r="J69" s="25">
        <v>240</v>
      </c>
      <c r="K69" s="25">
        <v>240</v>
      </c>
      <c r="L69" s="19"/>
    </row>
    <row r="70" spans="1:12" ht="66" customHeight="1">
      <c r="A70" s="100" t="s">
        <v>183</v>
      </c>
      <c r="B70" s="101" t="s">
        <v>184</v>
      </c>
      <c r="C70" s="19" t="s">
        <v>185</v>
      </c>
      <c r="D70" s="19"/>
      <c r="E70" s="19" t="s">
        <v>186</v>
      </c>
      <c r="F70" s="19">
        <f t="shared" si="7"/>
        <v>534</v>
      </c>
      <c r="G70" s="25">
        <v>0</v>
      </c>
      <c r="H70" s="25">
        <v>0</v>
      </c>
      <c r="I70" s="25">
        <v>0</v>
      </c>
      <c r="J70" s="25">
        <v>267</v>
      </c>
      <c r="K70" s="25">
        <v>267</v>
      </c>
      <c r="L70" s="19"/>
    </row>
    <row r="71" spans="1:12" ht="65.25" customHeight="1">
      <c r="A71" s="100" t="s">
        <v>187</v>
      </c>
      <c r="B71" s="101" t="s">
        <v>188</v>
      </c>
      <c r="C71" s="19" t="s">
        <v>31</v>
      </c>
      <c r="D71" s="19"/>
      <c r="E71" s="19" t="s">
        <v>186</v>
      </c>
      <c r="F71" s="19">
        <f t="shared" si="7"/>
        <v>3200</v>
      </c>
      <c r="G71" s="25">
        <v>640</v>
      </c>
      <c r="H71" s="25">
        <v>640</v>
      </c>
      <c r="I71" s="25">
        <v>640</v>
      </c>
      <c r="J71" s="25">
        <v>640</v>
      </c>
      <c r="K71" s="25">
        <v>640</v>
      </c>
      <c r="L71" s="19"/>
    </row>
    <row r="72" spans="1:12" ht="66" customHeight="1">
      <c r="A72" s="100" t="s">
        <v>189</v>
      </c>
      <c r="B72" s="101" t="s">
        <v>190</v>
      </c>
      <c r="C72" s="19">
        <v>2014</v>
      </c>
      <c r="D72" s="19"/>
      <c r="E72" s="19" t="s">
        <v>186</v>
      </c>
      <c r="F72" s="19">
        <f aca="true" t="shared" si="8" ref="F72:F94">SUM(G72:K72)</f>
        <v>150</v>
      </c>
      <c r="G72" s="25">
        <v>0</v>
      </c>
      <c r="H72" s="25">
        <v>0</v>
      </c>
      <c r="I72" s="25">
        <v>150</v>
      </c>
      <c r="J72" s="25">
        <v>0</v>
      </c>
      <c r="K72" s="25">
        <v>0</v>
      </c>
      <c r="L72" s="19"/>
    </row>
    <row r="73" spans="1:12" ht="66" customHeight="1">
      <c r="A73" s="100" t="s">
        <v>191</v>
      </c>
      <c r="B73" s="101" t="s">
        <v>192</v>
      </c>
      <c r="C73" s="19">
        <v>2014</v>
      </c>
      <c r="D73" s="19"/>
      <c r="E73" s="19" t="s">
        <v>153</v>
      </c>
      <c r="F73" s="19">
        <f t="shared" si="8"/>
        <v>900</v>
      </c>
      <c r="G73" s="25">
        <v>0</v>
      </c>
      <c r="H73" s="25">
        <v>0</v>
      </c>
      <c r="I73" s="25">
        <v>900</v>
      </c>
      <c r="J73" s="25">
        <v>0</v>
      </c>
      <c r="K73" s="25">
        <v>0</v>
      </c>
      <c r="L73" s="19"/>
    </row>
    <row r="74" spans="1:12" ht="66" customHeight="1">
      <c r="A74" s="100" t="s">
        <v>193</v>
      </c>
      <c r="B74" s="101" t="s">
        <v>194</v>
      </c>
      <c r="C74" s="19">
        <v>2014</v>
      </c>
      <c r="D74" s="19"/>
      <c r="E74" s="19" t="s">
        <v>153</v>
      </c>
      <c r="F74" s="19">
        <f t="shared" si="8"/>
        <v>80</v>
      </c>
      <c r="G74" s="25">
        <v>0</v>
      </c>
      <c r="H74" s="25">
        <v>0</v>
      </c>
      <c r="I74" s="25">
        <v>80</v>
      </c>
      <c r="J74" s="25">
        <v>0</v>
      </c>
      <c r="K74" s="25">
        <v>0</v>
      </c>
      <c r="L74" s="19"/>
    </row>
    <row r="75" spans="1:12" ht="66" customHeight="1">
      <c r="A75" s="100" t="s">
        <v>195</v>
      </c>
      <c r="B75" s="101" t="s">
        <v>196</v>
      </c>
      <c r="C75" s="19" t="s">
        <v>48</v>
      </c>
      <c r="D75" s="19"/>
      <c r="E75" s="19" t="s">
        <v>153</v>
      </c>
      <c r="F75" s="19">
        <f t="shared" si="8"/>
        <v>3720</v>
      </c>
      <c r="G75" s="25">
        <v>1240</v>
      </c>
      <c r="H75" s="25">
        <v>1240</v>
      </c>
      <c r="I75" s="25">
        <v>1240</v>
      </c>
      <c r="J75" s="25">
        <v>0</v>
      </c>
      <c r="K75" s="25">
        <v>0</v>
      </c>
      <c r="L75" s="19"/>
    </row>
    <row r="76" spans="1:12" ht="66" customHeight="1">
      <c r="A76" s="100" t="s">
        <v>197</v>
      </c>
      <c r="B76" s="101" t="s">
        <v>198</v>
      </c>
      <c r="C76" s="19">
        <v>2016</v>
      </c>
      <c r="D76" s="19"/>
      <c r="E76" s="19" t="s">
        <v>153</v>
      </c>
      <c r="F76" s="19">
        <f t="shared" si="8"/>
        <v>200</v>
      </c>
      <c r="G76" s="25">
        <v>0</v>
      </c>
      <c r="H76" s="25">
        <v>0</v>
      </c>
      <c r="I76" s="25">
        <v>0</v>
      </c>
      <c r="J76" s="25">
        <v>0</v>
      </c>
      <c r="K76" s="25">
        <v>200</v>
      </c>
      <c r="L76" s="19"/>
    </row>
    <row r="77" spans="1:12" ht="66" customHeight="1">
      <c r="A77" s="100" t="s">
        <v>199</v>
      </c>
      <c r="B77" s="101" t="s">
        <v>200</v>
      </c>
      <c r="C77" s="19" t="s">
        <v>107</v>
      </c>
      <c r="D77" s="19"/>
      <c r="E77" s="19" t="s">
        <v>201</v>
      </c>
      <c r="F77" s="19">
        <f t="shared" si="8"/>
        <v>1800</v>
      </c>
      <c r="G77" s="25">
        <v>450</v>
      </c>
      <c r="H77" s="25">
        <v>450</v>
      </c>
      <c r="I77" s="25">
        <v>450</v>
      </c>
      <c r="J77" s="25">
        <v>450</v>
      </c>
      <c r="K77" s="25">
        <v>0</v>
      </c>
      <c r="L77" s="19"/>
    </row>
    <row r="78" spans="1:12" ht="66" customHeight="1">
      <c r="A78" s="100" t="s">
        <v>202</v>
      </c>
      <c r="B78" s="101" t="s">
        <v>203</v>
      </c>
      <c r="C78" s="19" t="s">
        <v>31</v>
      </c>
      <c r="D78" s="19"/>
      <c r="E78" s="19" t="s">
        <v>153</v>
      </c>
      <c r="F78" s="19">
        <f t="shared" si="8"/>
        <v>1650</v>
      </c>
      <c r="G78" s="25">
        <v>330</v>
      </c>
      <c r="H78" s="25">
        <v>330</v>
      </c>
      <c r="I78" s="25">
        <v>330</v>
      </c>
      <c r="J78" s="25">
        <v>330</v>
      </c>
      <c r="K78" s="25">
        <v>330</v>
      </c>
      <c r="L78" s="19"/>
    </row>
    <row r="79" spans="1:12" ht="66" customHeight="1">
      <c r="A79" s="100" t="s">
        <v>204</v>
      </c>
      <c r="B79" s="101" t="s">
        <v>184</v>
      </c>
      <c r="C79" s="19" t="s">
        <v>185</v>
      </c>
      <c r="D79" s="19"/>
      <c r="E79" s="19" t="s">
        <v>153</v>
      </c>
      <c r="F79" s="19">
        <f t="shared" si="8"/>
        <v>520</v>
      </c>
      <c r="G79" s="25">
        <v>0</v>
      </c>
      <c r="H79" s="25">
        <v>0</v>
      </c>
      <c r="I79" s="25">
        <v>0</v>
      </c>
      <c r="J79" s="25">
        <v>260</v>
      </c>
      <c r="K79" s="25">
        <v>260</v>
      </c>
      <c r="L79" s="19"/>
    </row>
    <row r="80" spans="1:12" ht="66" customHeight="1">
      <c r="A80" s="100" t="s">
        <v>205</v>
      </c>
      <c r="B80" s="101" t="s">
        <v>206</v>
      </c>
      <c r="C80" s="19" t="s">
        <v>31</v>
      </c>
      <c r="D80" s="19"/>
      <c r="E80" s="19" t="s">
        <v>153</v>
      </c>
      <c r="F80" s="19">
        <f t="shared" si="8"/>
        <v>3200</v>
      </c>
      <c r="G80" s="25">
        <v>640</v>
      </c>
      <c r="H80" s="25">
        <v>640</v>
      </c>
      <c r="I80" s="25">
        <v>640</v>
      </c>
      <c r="J80" s="25">
        <v>640</v>
      </c>
      <c r="K80" s="25">
        <v>640</v>
      </c>
      <c r="L80" s="19"/>
    </row>
    <row r="81" spans="1:12" ht="56.25" customHeight="1">
      <c r="A81" s="100" t="s">
        <v>208</v>
      </c>
      <c r="B81" s="101" t="s">
        <v>207</v>
      </c>
      <c r="C81" s="19" t="s">
        <v>31</v>
      </c>
      <c r="D81" s="19"/>
      <c r="E81" s="19" t="s">
        <v>153</v>
      </c>
      <c r="F81" s="19">
        <f t="shared" si="8"/>
        <v>4600</v>
      </c>
      <c r="G81" s="25">
        <v>920</v>
      </c>
      <c r="H81" s="25">
        <v>920</v>
      </c>
      <c r="I81" s="25">
        <v>920</v>
      </c>
      <c r="J81" s="25">
        <v>920</v>
      </c>
      <c r="K81" s="25">
        <v>920</v>
      </c>
      <c r="L81" s="19"/>
    </row>
    <row r="82" spans="1:12" ht="53.25" customHeight="1">
      <c r="A82" s="100" t="s">
        <v>209</v>
      </c>
      <c r="B82" s="101" t="s">
        <v>210</v>
      </c>
      <c r="C82" s="19" t="s">
        <v>31</v>
      </c>
      <c r="D82" s="19"/>
      <c r="E82" s="19" t="s">
        <v>167</v>
      </c>
      <c r="F82" s="19">
        <f t="shared" si="8"/>
        <v>1200</v>
      </c>
      <c r="G82" s="25">
        <v>240</v>
      </c>
      <c r="H82" s="25">
        <v>240</v>
      </c>
      <c r="I82" s="25">
        <v>240</v>
      </c>
      <c r="J82" s="25">
        <v>240</v>
      </c>
      <c r="K82" s="25">
        <v>240</v>
      </c>
      <c r="L82" s="19"/>
    </row>
    <row r="83" spans="1:12" ht="82.5" customHeight="1">
      <c r="A83" s="99" t="s">
        <v>211</v>
      </c>
      <c r="B83" s="24" t="s">
        <v>212</v>
      </c>
      <c r="C83" s="5" t="s">
        <v>31</v>
      </c>
      <c r="D83" s="19" t="s">
        <v>254</v>
      </c>
      <c r="E83" s="5"/>
      <c r="F83" s="5">
        <f aca="true" t="shared" si="9" ref="F83:K83">SUM(F84:F94)</f>
        <v>74820</v>
      </c>
      <c r="G83" s="5">
        <f t="shared" si="9"/>
        <v>15760</v>
      </c>
      <c r="H83" s="5">
        <f t="shared" si="9"/>
        <v>16460</v>
      </c>
      <c r="I83" s="5">
        <f t="shared" si="9"/>
        <v>22800</v>
      </c>
      <c r="J83" s="5">
        <f t="shared" si="9"/>
        <v>11000</v>
      </c>
      <c r="K83" s="5">
        <f t="shared" si="9"/>
        <v>8800</v>
      </c>
      <c r="L83" s="19" t="s">
        <v>251</v>
      </c>
    </row>
    <row r="84" spans="1:12" ht="56.25" customHeight="1">
      <c r="A84" s="100" t="s">
        <v>213</v>
      </c>
      <c r="B84" s="101" t="s">
        <v>214</v>
      </c>
      <c r="C84" s="19" t="s">
        <v>31</v>
      </c>
      <c r="D84" s="19"/>
      <c r="E84" s="19" t="s">
        <v>161</v>
      </c>
      <c r="F84" s="19">
        <f t="shared" si="8"/>
        <v>750</v>
      </c>
      <c r="G84" s="25">
        <v>150</v>
      </c>
      <c r="H84" s="25">
        <v>150</v>
      </c>
      <c r="I84" s="25">
        <v>150</v>
      </c>
      <c r="J84" s="25">
        <v>150</v>
      </c>
      <c r="K84" s="25">
        <v>150</v>
      </c>
      <c r="L84" s="19"/>
    </row>
    <row r="85" spans="1:12" ht="39.75" customHeight="1">
      <c r="A85" s="100" t="s">
        <v>215</v>
      </c>
      <c r="B85" s="101" t="s">
        <v>216</v>
      </c>
      <c r="C85" s="19">
        <v>2012</v>
      </c>
      <c r="D85" s="19"/>
      <c r="E85" s="19" t="s">
        <v>217</v>
      </c>
      <c r="F85" s="19">
        <f t="shared" si="8"/>
        <v>300</v>
      </c>
      <c r="G85" s="25">
        <v>300</v>
      </c>
      <c r="H85" s="25">
        <v>0</v>
      </c>
      <c r="I85" s="25">
        <v>0</v>
      </c>
      <c r="J85" s="25">
        <v>0</v>
      </c>
      <c r="K85" s="25">
        <v>0</v>
      </c>
      <c r="L85" s="19"/>
    </row>
    <row r="86" spans="1:12" ht="36" customHeight="1">
      <c r="A86" s="100" t="s">
        <v>218</v>
      </c>
      <c r="B86" s="101" t="s">
        <v>219</v>
      </c>
      <c r="C86" s="19" t="s">
        <v>220</v>
      </c>
      <c r="D86" s="19"/>
      <c r="E86" s="19" t="s">
        <v>201</v>
      </c>
      <c r="F86" s="19">
        <f t="shared" si="8"/>
        <v>21420</v>
      </c>
      <c r="G86" s="25">
        <v>0</v>
      </c>
      <c r="H86" s="25">
        <v>0</v>
      </c>
      <c r="I86" s="25">
        <v>7140</v>
      </c>
      <c r="J86" s="25">
        <v>7140</v>
      </c>
      <c r="K86" s="25">
        <v>7140</v>
      </c>
      <c r="L86" s="19"/>
    </row>
    <row r="87" spans="1:12" ht="35.25" customHeight="1">
      <c r="A87" s="100" t="s">
        <v>221</v>
      </c>
      <c r="B87" s="101" t="s">
        <v>222</v>
      </c>
      <c r="C87" s="19" t="s">
        <v>48</v>
      </c>
      <c r="D87" s="19"/>
      <c r="E87" s="19" t="s">
        <v>201</v>
      </c>
      <c r="F87" s="19">
        <f t="shared" si="8"/>
        <v>45000</v>
      </c>
      <c r="G87" s="25">
        <v>15000</v>
      </c>
      <c r="H87" s="25">
        <v>15000</v>
      </c>
      <c r="I87" s="25">
        <v>15000</v>
      </c>
      <c r="J87" s="25">
        <v>0</v>
      </c>
      <c r="K87" s="25">
        <v>0</v>
      </c>
      <c r="L87" s="19"/>
    </row>
    <row r="88" spans="1:12" ht="30" customHeight="1">
      <c r="A88" s="100" t="s">
        <v>223</v>
      </c>
      <c r="B88" s="101" t="s">
        <v>224</v>
      </c>
      <c r="C88" s="19" t="s">
        <v>31</v>
      </c>
      <c r="D88" s="19"/>
      <c r="E88" s="19" t="s">
        <v>225</v>
      </c>
      <c r="F88" s="19">
        <f t="shared" si="8"/>
        <v>600</v>
      </c>
      <c r="G88" s="25">
        <v>120</v>
      </c>
      <c r="H88" s="25">
        <v>120</v>
      </c>
      <c r="I88" s="25">
        <v>120</v>
      </c>
      <c r="J88" s="25">
        <v>120</v>
      </c>
      <c r="K88" s="25">
        <v>120</v>
      </c>
      <c r="L88" s="19"/>
    </row>
    <row r="89" spans="1:12" ht="33" customHeight="1">
      <c r="A89" s="100" t="s">
        <v>226</v>
      </c>
      <c r="B89" s="101" t="s">
        <v>227</v>
      </c>
      <c r="C89" s="19" t="s">
        <v>31</v>
      </c>
      <c r="D89" s="19"/>
      <c r="E89" s="19" t="s">
        <v>228</v>
      </c>
      <c r="F89" s="19">
        <f t="shared" si="8"/>
        <v>950</v>
      </c>
      <c r="G89" s="25">
        <v>190</v>
      </c>
      <c r="H89" s="25">
        <v>190</v>
      </c>
      <c r="I89" s="25">
        <v>190</v>
      </c>
      <c r="J89" s="25">
        <v>190</v>
      </c>
      <c r="K89" s="25">
        <v>190</v>
      </c>
      <c r="L89" s="19"/>
    </row>
    <row r="90" spans="1:12" ht="32.25" customHeight="1">
      <c r="A90" s="100" t="s">
        <v>229</v>
      </c>
      <c r="B90" s="101" t="s">
        <v>230</v>
      </c>
      <c r="C90" s="19" t="s">
        <v>231</v>
      </c>
      <c r="D90" s="19"/>
      <c r="E90" s="19" t="s">
        <v>201</v>
      </c>
      <c r="F90" s="19">
        <f t="shared" si="8"/>
        <v>600</v>
      </c>
      <c r="G90" s="25">
        <v>0</v>
      </c>
      <c r="H90" s="25">
        <v>200</v>
      </c>
      <c r="I90" s="25">
        <v>200</v>
      </c>
      <c r="J90" s="25">
        <v>200</v>
      </c>
      <c r="K90" s="25">
        <v>0</v>
      </c>
      <c r="L90" s="19"/>
    </row>
    <row r="91" spans="1:12" ht="30.75" customHeight="1">
      <c r="A91" s="100" t="s">
        <v>232</v>
      </c>
      <c r="B91" s="101" t="s">
        <v>233</v>
      </c>
      <c r="C91" s="19">
        <v>2016</v>
      </c>
      <c r="D91" s="19"/>
      <c r="E91" s="19" t="s">
        <v>167</v>
      </c>
      <c r="F91" s="19">
        <f t="shared" si="8"/>
        <v>1200</v>
      </c>
      <c r="G91" s="25">
        <v>0</v>
      </c>
      <c r="H91" s="25">
        <v>0</v>
      </c>
      <c r="I91" s="25">
        <v>0</v>
      </c>
      <c r="J91" s="25">
        <v>0</v>
      </c>
      <c r="K91" s="25">
        <v>1200</v>
      </c>
      <c r="L91" s="19"/>
    </row>
    <row r="92" spans="1:12" ht="35.25" customHeight="1">
      <c r="A92" s="100" t="s">
        <v>234</v>
      </c>
      <c r="B92" s="101" t="s">
        <v>235</v>
      </c>
      <c r="C92" s="19">
        <v>2013</v>
      </c>
      <c r="D92" s="19"/>
      <c r="E92" s="19" t="s">
        <v>164</v>
      </c>
      <c r="F92" s="19">
        <f t="shared" si="8"/>
        <v>500</v>
      </c>
      <c r="G92" s="25">
        <v>0</v>
      </c>
      <c r="H92" s="25">
        <v>500</v>
      </c>
      <c r="I92" s="25">
        <v>0</v>
      </c>
      <c r="J92" s="25">
        <v>0</v>
      </c>
      <c r="K92" s="25">
        <v>0</v>
      </c>
      <c r="L92" s="19"/>
    </row>
    <row r="93" spans="1:12" ht="30" customHeight="1">
      <c r="A93" s="100" t="s">
        <v>236</v>
      </c>
      <c r="B93" s="101" t="s">
        <v>237</v>
      </c>
      <c r="C93" s="19">
        <v>2015</v>
      </c>
      <c r="D93" s="19"/>
      <c r="E93" s="19" t="s">
        <v>201</v>
      </c>
      <c r="F93" s="19">
        <f t="shared" si="8"/>
        <v>3200</v>
      </c>
      <c r="G93" s="25">
        <v>0</v>
      </c>
      <c r="H93" s="25">
        <v>0</v>
      </c>
      <c r="I93" s="25">
        <v>0</v>
      </c>
      <c r="J93" s="25">
        <v>3200</v>
      </c>
      <c r="K93" s="25">
        <v>0</v>
      </c>
      <c r="L93" s="19"/>
    </row>
    <row r="94" spans="1:12" ht="39.75" customHeight="1">
      <c r="A94" s="100" t="s">
        <v>238</v>
      </c>
      <c r="B94" s="101" t="s">
        <v>239</v>
      </c>
      <c r="C94" s="19">
        <v>2013</v>
      </c>
      <c r="D94" s="19"/>
      <c r="E94" s="19" t="s">
        <v>228</v>
      </c>
      <c r="F94" s="19">
        <f t="shared" si="8"/>
        <v>300</v>
      </c>
      <c r="G94" s="25">
        <v>0</v>
      </c>
      <c r="H94" s="25">
        <v>300</v>
      </c>
      <c r="I94" s="25">
        <v>0</v>
      </c>
      <c r="J94" s="25">
        <v>0</v>
      </c>
      <c r="K94" s="25">
        <v>0</v>
      </c>
      <c r="L94" s="19"/>
    </row>
    <row r="95" spans="1:12" ht="63">
      <c r="A95" s="99" t="s">
        <v>240</v>
      </c>
      <c r="B95" s="24" t="s">
        <v>57</v>
      </c>
      <c r="C95" s="5" t="s">
        <v>31</v>
      </c>
      <c r="D95" s="19" t="s">
        <v>255</v>
      </c>
      <c r="E95" s="19" t="s">
        <v>80</v>
      </c>
      <c r="F95" s="5">
        <f>SUM(G95:K95)</f>
        <v>69603.6</v>
      </c>
      <c r="G95" s="12">
        <v>11863.2</v>
      </c>
      <c r="H95" s="12">
        <v>12814.4</v>
      </c>
      <c r="I95" s="12">
        <v>13839.1</v>
      </c>
      <c r="J95" s="12">
        <v>14944.8</v>
      </c>
      <c r="K95" s="12">
        <v>16142.1</v>
      </c>
      <c r="L95" s="19" t="s">
        <v>92</v>
      </c>
    </row>
    <row r="96" spans="1:12" ht="31.5">
      <c r="A96" s="99" t="s">
        <v>39</v>
      </c>
      <c r="B96" s="24" t="s">
        <v>58</v>
      </c>
      <c r="C96" s="5" t="s">
        <v>31</v>
      </c>
      <c r="D96" s="19" t="s">
        <v>81</v>
      </c>
      <c r="E96" s="19"/>
      <c r="F96" s="5">
        <f>SUM(G96:K96)</f>
        <v>37884</v>
      </c>
      <c r="G96" s="12">
        <v>6590</v>
      </c>
      <c r="H96" s="12">
        <v>7084</v>
      </c>
      <c r="I96" s="12">
        <v>7580</v>
      </c>
      <c r="J96" s="12">
        <v>8073</v>
      </c>
      <c r="K96" s="12">
        <v>8557</v>
      </c>
      <c r="L96" s="25" t="s">
        <v>93</v>
      </c>
    </row>
    <row r="97" spans="1:12" ht="15.75">
      <c r="A97" s="56"/>
      <c r="B97" s="26" t="s">
        <v>10</v>
      </c>
      <c r="C97" s="10"/>
      <c r="D97" s="10"/>
      <c r="E97" s="10"/>
      <c r="F97" s="14">
        <f aca="true" t="shared" si="10" ref="F97:K97">SUM(F55+F56+F65+F83+F95+F96)</f>
        <v>407561.6</v>
      </c>
      <c r="G97" s="14">
        <f t="shared" si="10"/>
        <v>77733.2</v>
      </c>
      <c r="H97" s="14">
        <f t="shared" si="10"/>
        <v>84208.4</v>
      </c>
      <c r="I97" s="14">
        <f t="shared" si="10"/>
        <v>91079.1</v>
      </c>
      <c r="J97" s="14">
        <f t="shared" si="10"/>
        <v>76554.8</v>
      </c>
      <c r="K97" s="14">
        <f t="shared" si="10"/>
        <v>77986.1</v>
      </c>
      <c r="L97" s="10"/>
    </row>
    <row r="98" spans="1:12" ht="31.5">
      <c r="A98" s="57"/>
      <c r="B98" s="50" t="s">
        <v>11</v>
      </c>
      <c r="C98" s="58"/>
      <c r="D98" s="58"/>
      <c r="E98" s="58"/>
      <c r="F98" s="15"/>
      <c r="G98" s="15"/>
      <c r="H98" s="15"/>
      <c r="I98" s="15"/>
      <c r="J98" s="15"/>
      <c r="K98" s="15"/>
      <c r="L98" s="58"/>
    </row>
    <row r="99" spans="1:12" ht="15.75">
      <c r="A99" s="57"/>
      <c r="B99" s="50" t="s">
        <v>12</v>
      </c>
      <c r="C99" s="58"/>
      <c r="D99" s="58"/>
      <c r="E99" s="58"/>
      <c r="F99" s="15">
        <f>SUM(G99:K99)</f>
        <v>201710</v>
      </c>
      <c r="G99" s="16">
        <f>31300+6690</f>
        <v>37990</v>
      </c>
      <c r="H99" s="16">
        <f>33700+3630</f>
        <v>37330</v>
      </c>
      <c r="I99" s="16">
        <f>36000+3810</f>
        <v>39810</v>
      </c>
      <c r="J99" s="16">
        <f>38400+3810</f>
        <v>42210</v>
      </c>
      <c r="K99" s="16">
        <f>40600+3770</f>
        <v>44370</v>
      </c>
      <c r="L99" s="15"/>
    </row>
    <row r="100" spans="1:12" ht="15.75">
      <c r="A100" s="57"/>
      <c r="B100" s="50" t="s">
        <v>13</v>
      </c>
      <c r="C100" s="58"/>
      <c r="D100" s="58"/>
      <c r="E100" s="58"/>
      <c r="F100" s="15">
        <f>SUM(G100:K100)</f>
        <v>4660</v>
      </c>
      <c r="G100" s="15">
        <v>1430</v>
      </c>
      <c r="H100" s="15">
        <v>780</v>
      </c>
      <c r="I100" s="15">
        <v>820</v>
      </c>
      <c r="J100" s="15">
        <v>820</v>
      </c>
      <c r="K100" s="15">
        <v>810</v>
      </c>
      <c r="L100" s="15"/>
    </row>
    <row r="101" spans="1:12" ht="15.75">
      <c r="A101" s="57"/>
      <c r="B101" s="50" t="s">
        <v>7</v>
      </c>
      <c r="C101" s="58"/>
      <c r="D101" s="58"/>
      <c r="E101" s="58"/>
      <c r="F101" s="15">
        <f>SUM(G101:K101)</f>
        <v>183531.6</v>
      </c>
      <c r="G101" s="15">
        <v>30713.2</v>
      </c>
      <c r="H101" s="15">
        <v>41218.4</v>
      </c>
      <c r="I101" s="15">
        <v>45569.1</v>
      </c>
      <c r="J101" s="15">
        <v>33374.8</v>
      </c>
      <c r="K101" s="15">
        <v>32656.1</v>
      </c>
      <c r="L101" s="15"/>
    </row>
    <row r="102" spans="1:12" ht="15.75">
      <c r="A102" s="57"/>
      <c r="B102" s="50" t="s">
        <v>14</v>
      </c>
      <c r="C102" s="58"/>
      <c r="D102" s="58"/>
      <c r="E102" s="58"/>
      <c r="F102" s="15">
        <f>SUM(G102:K102)</f>
        <v>680</v>
      </c>
      <c r="G102" s="15">
        <v>380</v>
      </c>
      <c r="H102" s="15">
        <v>150</v>
      </c>
      <c r="I102" s="15">
        <v>150</v>
      </c>
      <c r="J102" s="15">
        <v>0</v>
      </c>
      <c r="K102" s="15">
        <v>0</v>
      </c>
      <c r="L102" s="15"/>
    </row>
    <row r="103" spans="1:12" ht="15.75">
      <c r="A103" s="58"/>
      <c r="B103" s="50" t="s">
        <v>15</v>
      </c>
      <c r="C103" s="58"/>
      <c r="D103" s="58"/>
      <c r="E103" s="58"/>
      <c r="F103" s="15">
        <f>SUM(G103:K103)</f>
        <v>16980</v>
      </c>
      <c r="G103" s="15">
        <v>7220</v>
      </c>
      <c r="H103" s="15">
        <v>4730</v>
      </c>
      <c r="I103" s="15">
        <v>4730</v>
      </c>
      <c r="J103" s="15">
        <v>150</v>
      </c>
      <c r="K103" s="15">
        <v>150</v>
      </c>
      <c r="L103" s="15"/>
    </row>
    <row r="104" spans="1:12" s="46" customFormat="1" ht="15.75">
      <c r="A104" s="31"/>
      <c r="B104" s="83"/>
      <c r="C104" s="84"/>
      <c r="D104" s="85"/>
      <c r="E104" s="85"/>
      <c r="F104" s="84"/>
      <c r="G104" s="84"/>
      <c r="H104" s="84"/>
      <c r="I104" s="84"/>
      <c r="J104" s="84"/>
      <c r="K104" s="84"/>
      <c r="L104" s="61"/>
    </row>
    <row r="105" spans="1:12" ht="15.75">
      <c r="A105" s="126" t="s">
        <v>27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8"/>
    </row>
    <row r="106" spans="1:12" ht="63">
      <c r="A106" s="5" t="s">
        <v>63</v>
      </c>
      <c r="B106" s="3" t="s">
        <v>133</v>
      </c>
      <c r="C106" s="5">
        <v>2012</v>
      </c>
      <c r="D106" s="19" t="s">
        <v>81</v>
      </c>
      <c r="E106" s="19" t="s">
        <v>147</v>
      </c>
      <c r="F106" s="5">
        <f aca="true" t="shared" si="11" ref="F106:F114">SUM(G106:K106)</f>
        <v>3440</v>
      </c>
      <c r="G106" s="5">
        <v>3440</v>
      </c>
      <c r="H106" s="5"/>
      <c r="I106" s="5"/>
      <c r="J106" s="5"/>
      <c r="K106" s="5"/>
      <c r="L106" s="19" t="s">
        <v>244</v>
      </c>
    </row>
    <row r="107" spans="1:12" ht="63">
      <c r="A107" s="12" t="s">
        <v>71</v>
      </c>
      <c r="B107" s="24" t="s">
        <v>134</v>
      </c>
      <c r="C107" s="5">
        <v>2012</v>
      </c>
      <c r="D107" s="19" t="s">
        <v>81</v>
      </c>
      <c r="E107" s="19" t="s">
        <v>147</v>
      </c>
      <c r="F107" s="5">
        <f t="shared" si="11"/>
        <v>700</v>
      </c>
      <c r="G107" s="12">
        <v>700</v>
      </c>
      <c r="H107" s="12"/>
      <c r="I107" s="12"/>
      <c r="J107" s="12"/>
      <c r="K107" s="12"/>
      <c r="L107" s="19" t="s">
        <v>245</v>
      </c>
    </row>
    <row r="108" spans="1:12" ht="63">
      <c r="A108" s="12" t="s">
        <v>74</v>
      </c>
      <c r="B108" s="24" t="s">
        <v>135</v>
      </c>
      <c r="C108" s="5">
        <v>2012</v>
      </c>
      <c r="D108" s="19" t="s">
        <v>81</v>
      </c>
      <c r="E108" s="19" t="s">
        <v>148</v>
      </c>
      <c r="F108" s="5">
        <f t="shared" si="11"/>
        <v>2200</v>
      </c>
      <c r="G108" s="12">
        <v>2200</v>
      </c>
      <c r="H108" s="12"/>
      <c r="I108" s="12"/>
      <c r="J108" s="12"/>
      <c r="K108" s="12"/>
      <c r="L108" s="19" t="s">
        <v>246</v>
      </c>
    </row>
    <row r="109" spans="1:12" ht="47.25">
      <c r="A109" s="12" t="s">
        <v>136</v>
      </c>
      <c r="B109" s="24" t="s">
        <v>137</v>
      </c>
      <c r="C109" s="5">
        <v>2013</v>
      </c>
      <c r="D109" s="19" t="s">
        <v>81</v>
      </c>
      <c r="E109" s="19" t="s">
        <v>149</v>
      </c>
      <c r="F109" s="5">
        <f t="shared" si="11"/>
        <v>1200</v>
      </c>
      <c r="G109" s="12">
        <v>400</v>
      </c>
      <c r="H109" s="12">
        <v>400</v>
      </c>
      <c r="I109" s="12">
        <v>400</v>
      </c>
      <c r="J109" s="12"/>
      <c r="K109" s="12"/>
      <c r="L109" s="19" t="s">
        <v>247</v>
      </c>
    </row>
    <row r="110" spans="1:12" ht="63">
      <c r="A110" s="12" t="s">
        <v>138</v>
      </c>
      <c r="B110" s="24" t="s">
        <v>139</v>
      </c>
      <c r="C110" s="5">
        <v>2013</v>
      </c>
      <c r="D110" s="19" t="s">
        <v>81</v>
      </c>
      <c r="E110" s="19" t="s">
        <v>149</v>
      </c>
      <c r="F110" s="5">
        <f t="shared" si="11"/>
        <v>2000</v>
      </c>
      <c r="G110" s="12"/>
      <c r="H110" s="12">
        <v>2000</v>
      </c>
      <c r="I110" s="12"/>
      <c r="J110" s="12"/>
      <c r="K110" s="12"/>
      <c r="L110" s="19" t="s">
        <v>248</v>
      </c>
    </row>
    <row r="111" spans="1:12" ht="63">
      <c r="A111" s="12" t="s">
        <v>140</v>
      </c>
      <c r="B111" s="24" t="s">
        <v>141</v>
      </c>
      <c r="C111" s="5" t="s">
        <v>31</v>
      </c>
      <c r="D111" s="19" t="s">
        <v>81</v>
      </c>
      <c r="E111" s="19" t="s">
        <v>149</v>
      </c>
      <c r="F111" s="5">
        <f t="shared" si="11"/>
        <v>11900</v>
      </c>
      <c r="G111" s="12">
        <v>2380</v>
      </c>
      <c r="H111" s="12">
        <v>2380</v>
      </c>
      <c r="I111" s="12">
        <v>2380</v>
      </c>
      <c r="J111" s="12">
        <v>2380</v>
      </c>
      <c r="K111" s="12">
        <v>2380</v>
      </c>
      <c r="L111" s="19" t="s">
        <v>249</v>
      </c>
    </row>
    <row r="112" spans="1:12" ht="31.5">
      <c r="A112" s="12" t="s">
        <v>142</v>
      </c>
      <c r="B112" s="24" t="s">
        <v>143</v>
      </c>
      <c r="C112" s="5" t="s">
        <v>31</v>
      </c>
      <c r="D112" s="19" t="s">
        <v>81</v>
      </c>
      <c r="E112" s="19" t="s">
        <v>149</v>
      </c>
      <c r="F112" s="5">
        <f t="shared" si="11"/>
        <v>12500</v>
      </c>
      <c r="G112" s="12">
        <v>2500</v>
      </c>
      <c r="H112" s="12">
        <v>2500</v>
      </c>
      <c r="I112" s="12">
        <v>2500</v>
      </c>
      <c r="J112" s="12">
        <v>2500</v>
      </c>
      <c r="K112" s="12">
        <v>2500</v>
      </c>
      <c r="L112" s="19" t="s">
        <v>249</v>
      </c>
    </row>
    <row r="113" spans="1:12" ht="63">
      <c r="A113" s="12" t="s">
        <v>145</v>
      </c>
      <c r="B113" s="24" t="s">
        <v>144</v>
      </c>
      <c r="C113" s="5" t="s">
        <v>146</v>
      </c>
      <c r="D113" s="19" t="s">
        <v>81</v>
      </c>
      <c r="E113" s="19" t="s">
        <v>147</v>
      </c>
      <c r="F113" s="5">
        <f t="shared" si="11"/>
        <v>5920</v>
      </c>
      <c r="G113" s="12">
        <v>0</v>
      </c>
      <c r="H113" s="12">
        <v>1480</v>
      </c>
      <c r="I113" s="12">
        <v>1480</v>
      </c>
      <c r="J113" s="12">
        <v>1480</v>
      </c>
      <c r="K113" s="12">
        <v>1480</v>
      </c>
      <c r="L113" s="19" t="s">
        <v>250</v>
      </c>
    </row>
    <row r="114" spans="1:12" ht="15.75">
      <c r="A114" s="56"/>
      <c r="B114" s="26" t="s">
        <v>10</v>
      </c>
      <c r="C114" s="10"/>
      <c r="D114" s="10"/>
      <c r="E114" s="10"/>
      <c r="F114" s="14">
        <f t="shared" si="11"/>
        <v>39860</v>
      </c>
      <c r="G114" s="14">
        <f>SUM(G106+G107+G108+G109+G110+G111+G112+G113)</f>
        <v>11620</v>
      </c>
      <c r="H114" s="14">
        <f>SUM(H106+H107+H108+H109+H110+H111+H112+H113)</f>
        <v>8760</v>
      </c>
      <c r="I114" s="14">
        <f>SUM(I106+I107+I108+I109+I110+I111+I112+I113)</f>
        <v>6760</v>
      </c>
      <c r="J114" s="14">
        <f>SUM(J106+J107+J108+J109+J110+J111+J112+J113)</f>
        <v>6360</v>
      </c>
      <c r="K114" s="14">
        <f>SUM(K106+K107+K108+K109+K110+K111+K112+K113)</f>
        <v>6360</v>
      </c>
      <c r="L114" s="10"/>
    </row>
    <row r="115" spans="1:12" ht="31.5">
      <c r="A115" s="57"/>
      <c r="B115" s="50" t="s">
        <v>11</v>
      </c>
      <c r="C115" s="58"/>
      <c r="D115" s="58"/>
      <c r="E115" s="58"/>
      <c r="F115" s="15"/>
      <c r="G115" s="15"/>
      <c r="H115" s="15"/>
      <c r="I115" s="15"/>
      <c r="J115" s="15"/>
      <c r="K115" s="15"/>
      <c r="L115" s="58"/>
    </row>
    <row r="116" spans="1:12" ht="15.75">
      <c r="A116" s="57"/>
      <c r="B116" s="50" t="s">
        <v>12</v>
      </c>
      <c r="C116" s="58"/>
      <c r="D116" s="58"/>
      <c r="E116" s="58"/>
      <c r="F116" s="15">
        <f>SUM(G116:K116)</f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/>
    </row>
    <row r="117" spans="1:12" ht="15.75">
      <c r="A117" s="57"/>
      <c r="B117" s="50" t="s">
        <v>13</v>
      </c>
      <c r="C117" s="58"/>
      <c r="D117" s="58"/>
      <c r="E117" s="58"/>
      <c r="F117" s="15">
        <f>SUM(G117:K117)</f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/>
    </row>
    <row r="118" spans="1:12" ht="15.75">
      <c r="A118" s="57"/>
      <c r="B118" s="50" t="s">
        <v>7</v>
      </c>
      <c r="C118" s="58"/>
      <c r="D118" s="58"/>
      <c r="E118" s="58"/>
      <c r="F118" s="15">
        <f>SUM(G118:K118)</f>
        <v>38660</v>
      </c>
      <c r="G118" s="15">
        <v>11220</v>
      </c>
      <c r="H118" s="15">
        <v>8360</v>
      </c>
      <c r="I118" s="15">
        <v>6360</v>
      </c>
      <c r="J118" s="15">
        <f>SUM(J114)</f>
        <v>6360</v>
      </c>
      <c r="K118" s="15">
        <f>SUM(K114)</f>
        <v>6360</v>
      </c>
      <c r="L118" s="15"/>
    </row>
    <row r="119" spans="1:12" ht="15.75">
      <c r="A119" s="57"/>
      <c r="B119" s="50" t="s">
        <v>14</v>
      </c>
      <c r="C119" s="58"/>
      <c r="D119" s="58"/>
      <c r="E119" s="58"/>
      <c r="F119" s="15">
        <f>SUM(G119:K119)</f>
        <v>1200</v>
      </c>
      <c r="G119" s="15">
        <v>400</v>
      </c>
      <c r="H119" s="15">
        <v>400</v>
      </c>
      <c r="I119" s="15">
        <v>400</v>
      </c>
      <c r="J119" s="15">
        <v>0</v>
      </c>
      <c r="K119" s="15">
        <v>0</v>
      </c>
      <c r="L119" s="15"/>
    </row>
    <row r="120" spans="1:12" ht="15.75">
      <c r="A120" s="58"/>
      <c r="B120" s="50" t="s">
        <v>15</v>
      </c>
      <c r="C120" s="58"/>
      <c r="D120" s="58"/>
      <c r="E120" s="58"/>
      <c r="F120" s="15">
        <f>SUM(G120:K120)</f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/>
    </row>
    <row r="121" spans="1:12" ht="15.75">
      <c r="A121" s="123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5"/>
    </row>
    <row r="122" spans="1:12" ht="15.75">
      <c r="A122" s="126" t="s">
        <v>21</v>
      </c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8"/>
    </row>
    <row r="123" spans="1:12" ht="78.75">
      <c r="A123" s="12" t="s">
        <v>63</v>
      </c>
      <c r="B123" s="3" t="s">
        <v>62</v>
      </c>
      <c r="C123" s="5" t="s">
        <v>31</v>
      </c>
      <c r="D123" s="19" t="s">
        <v>81</v>
      </c>
      <c r="E123" s="19" t="s">
        <v>82</v>
      </c>
      <c r="F123" s="5">
        <f>SUM(G123:K123)</f>
        <v>280000</v>
      </c>
      <c r="G123" s="5">
        <v>50000</v>
      </c>
      <c r="H123" s="5">
        <v>53000</v>
      </c>
      <c r="I123" s="5">
        <v>56000</v>
      </c>
      <c r="J123" s="5">
        <v>59000</v>
      </c>
      <c r="K123" s="81">
        <v>62000</v>
      </c>
      <c r="L123" s="59" t="s">
        <v>115</v>
      </c>
    </row>
    <row r="124" spans="1:12" ht="15.75">
      <c r="A124" s="14"/>
      <c r="B124" s="18" t="s">
        <v>10</v>
      </c>
      <c r="C124" s="11"/>
      <c r="D124" s="21"/>
      <c r="E124" s="21"/>
      <c r="F124" s="11">
        <f>SUM(G124:K124)</f>
        <v>280000</v>
      </c>
      <c r="G124" s="11">
        <f>SUM(G123)</f>
        <v>50000</v>
      </c>
      <c r="H124" s="11">
        <f>SUM(H123)</f>
        <v>53000</v>
      </c>
      <c r="I124" s="11">
        <f>SUM(I123)</f>
        <v>56000</v>
      </c>
      <c r="J124" s="11">
        <f>SUM(J123)</f>
        <v>59000</v>
      </c>
      <c r="K124" s="11">
        <f>SUM(K123)</f>
        <v>62000</v>
      </c>
      <c r="L124" s="55"/>
    </row>
    <row r="125" spans="1:12" ht="31.5">
      <c r="A125" s="15"/>
      <c r="B125" s="50" t="s">
        <v>11</v>
      </c>
      <c r="C125" s="16"/>
      <c r="D125" s="4"/>
      <c r="E125" s="4"/>
      <c r="F125" s="16"/>
      <c r="G125" s="16"/>
      <c r="H125" s="16"/>
      <c r="I125" s="17"/>
      <c r="J125" s="16"/>
      <c r="K125" s="82"/>
      <c r="L125" s="60"/>
    </row>
    <row r="126" spans="1:12" ht="15.75">
      <c r="A126" s="15"/>
      <c r="B126" s="50" t="s">
        <v>12</v>
      </c>
      <c r="C126" s="16"/>
      <c r="D126" s="4"/>
      <c r="E126" s="4"/>
      <c r="F126" s="16">
        <f>SUM(G126:K126)</f>
        <v>280000</v>
      </c>
      <c r="G126" s="16">
        <f>SUM(G124)</f>
        <v>50000</v>
      </c>
      <c r="H126" s="16">
        <f>SUM(H124)</f>
        <v>53000</v>
      </c>
      <c r="I126" s="16">
        <f>SUM(I124)</f>
        <v>56000</v>
      </c>
      <c r="J126" s="16">
        <f>SUM(J124)</f>
        <v>59000</v>
      </c>
      <c r="K126" s="16">
        <f>SUM(K124)</f>
        <v>62000</v>
      </c>
      <c r="L126" s="60"/>
    </row>
    <row r="127" spans="1:12" ht="15.75">
      <c r="A127" s="15"/>
      <c r="B127" s="50" t="s">
        <v>13</v>
      </c>
      <c r="C127" s="16"/>
      <c r="D127" s="4"/>
      <c r="E127" s="4"/>
      <c r="F127" s="16">
        <f>SUM(G127:K127)</f>
        <v>0</v>
      </c>
      <c r="G127" s="16">
        <v>0</v>
      </c>
      <c r="H127" s="16">
        <v>0</v>
      </c>
      <c r="I127" s="17">
        <v>0</v>
      </c>
      <c r="J127" s="16">
        <v>0</v>
      </c>
      <c r="K127" s="82">
        <v>0</v>
      </c>
      <c r="L127" s="60"/>
    </row>
    <row r="128" spans="1:12" ht="15.75">
      <c r="A128" s="15"/>
      <c r="B128" s="50" t="s">
        <v>7</v>
      </c>
      <c r="C128" s="16"/>
      <c r="D128" s="4"/>
      <c r="E128" s="4"/>
      <c r="F128" s="16">
        <f>SUM(G128:K128)</f>
        <v>0</v>
      </c>
      <c r="G128" s="16">
        <v>0</v>
      </c>
      <c r="H128" s="16">
        <v>0</v>
      </c>
      <c r="I128" s="17">
        <v>0</v>
      </c>
      <c r="J128" s="16">
        <v>0</v>
      </c>
      <c r="K128" s="82">
        <v>0</v>
      </c>
      <c r="L128" s="60"/>
    </row>
    <row r="129" spans="1:12" ht="15.75">
      <c r="A129" s="15"/>
      <c r="B129" s="50" t="s">
        <v>14</v>
      </c>
      <c r="C129" s="16"/>
      <c r="D129" s="4"/>
      <c r="E129" s="4"/>
      <c r="F129" s="16">
        <f>SUM(G129:K129)</f>
        <v>0</v>
      </c>
      <c r="G129" s="16">
        <v>0</v>
      </c>
      <c r="H129" s="16">
        <v>0</v>
      </c>
      <c r="I129" s="17">
        <v>0</v>
      </c>
      <c r="J129" s="16">
        <v>0</v>
      </c>
      <c r="K129" s="82">
        <v>0</v>
      </c>
      <c r="L129" s="60"/>
    </row>
    <row r="130" spans="1:12" ht="15.75">
      <c r="A130" s="15"/>
      <c r="B130" s="50" t="s">
        <v>15</v>
      </c>
      <c r="C130" s="16"/>
      <c r="D130" s="4"/>
      <c r="E130" s="4"/>
      <c r="F130" s="16">
        <f>SUM(G130:K130)</f>
        <v>0</v>
      </c>
      <c r="G130" s="16">
        <v>0</v>
      </c>
      <c r="H130" s="16">
        <v>0</v>
      </c>
      <c r="I130" s="17">
        <v>0</v>
      </c>
      <c r="J130" s="16">
        <v>0</v>
      </c>
      <c r="K130" s="82">
        <v>0</v>
      </c>
      <c r="L130" s="60"/>
    </row>
    <row r="131" spans="1:12" s="46" customFormat="1" ht="15.75">
      <c r="A131" s="31"/>
      <c r="B131" s="83"/>
      <c r="C131" s="84"/>
      <c r="D131" s="85"/>
      <c r="E131" s="85"/>
      <c r="F131" s="84"/>
      <c r="G131" s="84"/>
      <c r="H131" s="84"/>
      <c r="I131" s="84"/>
      <c r="J131" s="84"/>
      <c r="K131" s="84"/>
      <c r="L131" s="61"/>
    </row>
    <row r="132" spans="1:12" ht="15.75">
      <c r="A132" s="45"/>
      <c r="B132" s="121" t="s">
        <v>9</v>
      </c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1:12" ht="78.75">
      <c r="A133" s="5">
        <v>1</v>
      </c>
      <c r="B133" s="94" t="s">
        <v>47</v>
      </c>
      <c r="C133" s="5" t="s">
        <v>48</v>
      </c>
      <c r="D133" s="19" t="s">
        <v>81</v>
      </c>
      <c r="E133" s="93" t="s">
        <v>83</v>
      </c>
      <c r="F133" s="92">
        <f>SUM(G133:K133)</f>
        <v>141350.2</v>
      </c>
      <c r="G133" s="92">
        <v>63607.6</v>
      </c>
      <c r="H133" s="92">
        <v>49472.6</v>
      </c>
      <c r="I133" s="92">
        <v>28270</v>
      </c>
      <c r="J133" s="92">
        <v>0</v>
      </c>
      <c r="K133" s="92">
        <v>0</v>
      </c>
      <c r="L133" s="93" t="s">
        <v>116</v>
      </c>
    </row>
    <row r="134" spans="1:14" ht="78.75">
      <c r="A134" s="5">
        <v>2</v>
      </c>
      <c r="B134" s="6" t="s">
        <v>49</v>
      </c>
      <c r="C134" s="92" t="s">
        <v>31</v>
      </c>
      <c r="D134" s="19" t="s">
        <v>81</v>
      </c>
      <c r="E134" s="93" t="s">
        <v>84</v>
      </c>
      <c r="F134" s="92">
        <f>SUM(G134:K134)</f>
        <v>22520</v>
      </c>
      <c r="G134" s="92">
        <v>3918</v>
      </c>
      <c r="H134" s="92">
        <v>4212</v>
      </c>
      <c r="I134" s="92">
        <v>4506</v>
      </c>
      <c r="J134" s="92">
        <v>4798</v>
      </c>
      <c r="K134" s="92">
        <v>5086</v>
      </c>
      <c r="L134" s="93" t="s">
        <v>117</v>
      </c>
      <c r="M134" s="37" t="s">
        <v>50</v>
      </c>
      <c r="N134" s="37" t="s">
        <v>51</v>
      </c>
    </row>
    <row r="135" spans="1:12" ht="97.5" customHeight="1">
      <c r="A135" s="5">
        <v>3</v>
      </c>
      <c r="B135" s="5" t="s">
        <v>110</v>
      </c>
      <c r="C135" s="92" t="s">
        <v>107</v>
      </c>
      <c r="D135" s="19" t="s">
        <v>256</v>
      </c>
      <c r="E135" s="93" t="s">
        <v>109</v>
      </c>
      <c r="F135" s="92">
        <f>SUM(G135:K135)</f>
        <v>10740</v>
      </c>
      <c r="G135" s="92">
        <v>4382</v>
      </c>
      <c r="H135" s="92">
        <v>3086</v>
      </c>
      <c r="I135" s="92">
        <v>1286</v>
      </c>
      <c r="J135" s="92">
        <v>1986</v>
      </c>
      <c r="K135" s="92">
        <v>0</v>
      </c>
      <c r="L135" s="93" t="s">
        <v>118</v>
      </c>
    </row>
    <row r="136" spans="1:14" ht="120.75" customHeight="1">
      <c r="A136" s="5">
        <v>4</v>
      </c>
      <c r="B136" s="92" t="s">
        <v>131</v>
      </c>
      <c r="C136" s="92" t="s">
        <v>107</v>
      </c>
      <c r="D136" s="19" t="s">
        <v>256</v>
      </c>
      <c r="E136" s="93" t="s">
        <v>132</v>
      </c>
      <c r="F136" s="92">
        <f>SUM(G136:K136)</f>
        <v>7200.4</v>
      </c>
      <c r="G136" s="92">
        <v>1708.3</v>
      </c>
      <c r="H136" s="92">
        <v>1755.1</v>
      </c>
      <c r="I136" s="92">
        <v>1842</v>
      </c>
      <c r="J136" s="92">
        <v>1895</v>
      </c>
      <c r="K136" s="92">
        <v>0</v>
      </c>
      <c r="L136" s="93" t="s">
        <v>252</v>
      </c>
      <c r="M136" s="37" t="s">
        <v>52</v>
      </c>
      <c r="N136" s="37" t="s">
        <v>53</v>
      </c>
    </row>
    <row r="137" spans="1:14" ht="15.75">
      <c r="A137" s="21"/>
      <c r="B137" s="13" t="s">
        <v>10</v>
      </c>
      <c r="C137" s="11"/>
      <c r="D137" s="11"/>
      <c r="E137" s="11"/>
      <c r="F137" s="91">
        <f>SUM(G137:K137)</f>
        <v>181810.6</v>
      </c>
      <c r="G137" s="91">
        <f>SUM(G133+G134+G135+G136)</f>
        <v>73615.90000000001</v>
      </c>
      <c r="H137" s="91">
        <f>SUM(H133+H134+H135+H136)</f>
        <v>58525.7</v>
      </c>
      <c r="I137" s="91">
        <f>SUM(I133+I134+I135+I136)</f>
        <v>35904</v>
      </c>
      <c r="J137" s="91">
        <f>SUM(J133+J134+J135+J136)</f>
        <v>8679</v>
      </c>
      <c r="K137" s="91">
        <f>SUM(K133+K134+K135+K136)</f>
        <v>5086</v>
      </c>
      <c r="L137" s="21"/>
      <c r="M137" s="62"/>
      <c r="N137" s="62"/>
    </row>
    <row r="138" spans="1:13" ht="31.5">
      <c r="A138" s="4"/>
      <c r="B138" s="50" t="s">
        <v>11</v>
      </c>
      <c r="C138" s="4"/>
      <c r="D138" s="4"/>
      <c r="E138" s="4"/>
      <c r="F138" s="16"/>
      <c r="G138" s="98"/>
      <c r="H138" s="98"/>
      <c r="I138" s="98"/>
      <c r="J138" s="98"/>
      <c r="K138" s="98"/>
      <c r="L138" s="4"/>
      <c r="M138" s="46"/>
    </row>
    <row r="139" spans="1:13" ht="15.75">
      <c r="A139" s="4"/>
      <c r="B139" s="50" t="s">
        <v>12</v>
      </c>
      <c r="C139" s="4"/>
      <c r="D139" s="4"/>
      <c r="E139" s="98"/>
      <c r="F139" s="23">
        <f>SUM(G139:K139)</f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63"/>
      <c r="M139" s="46"/>
    </row>
    <row r="140" spans="1:13" ht="15.75">
      <c r="A140" s="4"/>
      <c r="B140" s="50" t="s">
        <v>13</v>
      </c>
      <c r="C140" s="4"/>
      <c r="D140" s="4"/>
      <c r="E140" s="98">
        <f>SUM(F140:F141)</f>
        <v>181810.6</v>
      </c>
      <c r="F140" s="96">
        <f>SUM(G140:K140)</f>
        <v>129102.1</v>
      </c>
      <c r="G140" s="96">
        <f>439+57246.8</f>
        <v>57685.8</v>
      </c>
      <c r="H140" s="96">
        <f>457+44525.3</f>
        <v>44982.3</v>
      </c>
      <c r="I140" s="96">
        <f>482+25443</f>
        <v>25925</v>
      </c>
      <c r="J140" s="96">
        <f>509</f>
        <v>509</v>
      </c>
      <c r="K140" s="96">
        <v>0</v>
      </c>
      <c r="L140" s="63"/>
      <c r="M140" s="46"/>
    </row>
    <row r="141" spans="1:13" ht="15.75">
      <c r="A141" s="4"/>
      <c r="B141" s="50" t="s">
        <v>7</v>
      </c>
      <c r="C141" s="4"/>
      <c r="D141" s="4"/>
      <c r="E141" s="4"/>
      <c r="F141" s="96">
        <f>SUM(G141:K141)</f>
        <v>52708.5</v>
      </c>
      <c r="G141" s="96">
        <f>3943+6360.8+G134+G136</f>
        <v>15930.099999999999</v>
      </c>
      <c r="H141" s="96">
        <f>4947.3+2629+H134+H136</f>
        <v>13543.4</v>
      </c>
      <c r="I141" s="96">
        <f>2827+804+I134+I136</f>
        <v>9979</v>
      </c>
      <c r="J141" s="96">
        <f>1477+J134+J136</f>
        <v>8170</v>
      </c>
      <c r="K141" s="96">
        <f>SUM(K133+K134+K135+K136)</f>
        <v>5086</v>
      </c>
      <c r="L141" s="4"/>
      <c r="M141" s="46"/>
    </row>
    <row r="142" spans="1:13" ht="15.75">
      <c r="A142" s="4"/>
      <c r="B142" s="50" t="s">
        <v>14</v>
      </c>
      <c r="C142" s="4"/>
      <c r="D142" s="4"/>
      <c r="E142" s="4"/>
      <c r="F142" s="23">
        <f>SUM(G142:K142)</f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63"/>
      <c r="M142" s="46"/>
    </row>
    <row r="143" spans="1:13" ht="15.75">
      <c r="A143" s="4"/>
      <c r="B143" s="50" t="s">
        <v>15</v>
      </c>
      <c r="C143" s="4"/>
      <c r="D143" s="4"/>
      <c r="E143" s="4"/>
      <c r="F143" s="23">
        <f>SUM(G143:K143)</f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4"/>
      <c r="M143" s="46"/>
    </row>
    <row r="144" spans="1:14" ht="15.75">
      <c r="A144" s="8"/>
      <c r="B144" s="9"/>
      <c r="C144" s="8"/>
      <c r="D144" s="8"/>
      <c r="E144" s="8"/>
      <c r="F144" s="41"/>
      <c r="G144" s="8"/>
      <c r="H144" s="8"/>
      <c r="I144" s="8"/>
      <c r="J144" s="8"/>
      <c r="K144" s="8"/>
      <c r="L144" s="8"/>
      <c r="M144" s="47"/>
      <c r="N144" s="47"/>
    </row>
    <row r="145" spans="1:12" ht="15.75">
      <c r="A145" s="45"/>
      <c r="B145" s="112" t="s">
        <v>6</v>
      </c>
      <c r="C145" s="113"/>
      <c r="D145" s="113"/>
      <c r="E145" s="113"/>
      <c r="F145" s="113"/>
      <c r="G145" s="113"/>
      <c r="H145" s="113"/>
      <c r="I145" s="113"/>
      <c r="J145" s="113"/>
      <c r="K145" s="113"/>
      <c r="L145" s="114"/>
    </row>
    <row r="146" spans="1:14" ht="85.5" customHeight="1">
      <c r="A146" s="5">
        <v>1</v>
      </c>
      <c r="B146" s="6" t="s">
        <v>34</v>
      </c>
      <c r="C146" s="5" t="s">
        <v>31</v>
      </c>
      <c r="D146" s="19" t="s">
        <v>257</v>
      </c>
      <c r="E146" s="19" t="s">
        <v>96</v>
      </c>
      <c r="F146" s="20">
        <f aca="true" t="shared" si="12" ref="F146:F155">SUM(G146:K146)</f>
        <v>3687</v>
      </c>
      <c r="G146" s="20">
        <v>640</v>
      </c>
      <c r="H146" s="20">
        <v>684</v>
      </c>
      <c r="I146" s="20">
        <v>738</v>
      </c>
      <c r="J146" s="20">
        <v>789</v>
      </c>
      <c r="K146" s="20">
        <v>836</v>
      </c>
      <c r="L146" s="19" t="s">
        <v>121</v>
      </c>
      <c r="M146" s="46"/>
      <c r="N146" s="46"/>
    </row>
    <row r="147" spans="1:14" s="46" customFormat="1" ht="78.75">
      <c r="A147" s="5">
        <v>2</v>
      </c>
      <c r="B147" s="6" t="s">
        <v>35</v>
      </c>
      <c r="C147" s="5" t="s">
        <v>31</v>
      </c>
      <c r="D147" s="19" t="s">
        <v>257</v>
      </c>
      <c r="E147" s="19" t="s">
        <v>97</v>
      </c>
      <c r="F147" s="20">
        <f t="shared" si="12"/>
        <v>1968</v>
      </c>
      <c r="G147" s="20">
        <v>340</v>
      </c>
      <c r="H147" s="20">
        <v>365</v>
      </c>
      <c r="I147" s="20">
        <v>394</v>
      </c>
      <c r="J147" s="20">
        <v>422</v>
      </c>
      <c r="K147" s="20">
        <v>447</v>
      </c>
      <c r="L147" s="19" t="s">
        <v>122</v>
      </c>
      <c r="N147" s="64"/>
    </row>
    <row r="148" spans="1:14" s="46" customFormat="1" ht="143.25" customHeight="1">
      <c r="A148" s="5">
        <v>3</v>
      </c>
      <c r="B148" s="6" t="s">
        <v>36</v>
      </c>
      <c r="C148" s="5" t="s">
        <v>31</v>
      </c>
      <c r="D148" s="19" t="s">
        <v>257</v>
      </c>
      <c r="E148" s="19" t="s">
        <v>99</v>
      </c>
      <c r="F148" s="89">
        <f t="shared" si="12"/>
        <v>1632.9</v>
      </c>
      <c r="G148" s="89">
        <v>288.7</v>
      </c>
      <c r="H148" s="89">
        <v>302.2</v>
      </c>
      <c r="I148" s="20">
        <v>326</v>
      </c>
      <c r="J148" s="20">
        <v>348</v>
      </c>
      <c r="K148" s="20">
        <v>368</v>
      </c>
      <c r="L148" s="19" t="s">
        <v>123</v>
      </c>
      <c r="N148" s="64"/>
    </row>
    <row r="149" spans="1:14" s="46" customFormat="1" ht="159" customHeight="1">
      <c r="A149" s="5">
        <v>4</v>
      </c>
      <c r="B149" s="6" t="s">
        <v>37</v>
      </c>
      <c r="C149" s="5" t="s">
        <v>31</v>
      </c>
      <c r="D149" s="19" t="s">
        <v>257</v>
      </c>
      <c r="E149" s="19" t="s">
        <v>98</v>
      </c>
      <c r="F149" s="89">
        <f t="shared" si="12"/>
        <v>4973.3</v>
      </c>
      <c r="G149" s="89">
        <v>865.6</v>
      </c>
      <c r="H149" s="89">
        <v>921.7</v>
      </c>
      <c r="I149" s="20">
        <v>995</v>
      </c>
      <c r="J149" s="20">
        <v>1064</v>
      </c>
      <c r="K149" s="20">
        <v>1127</v>
      </c>
      <c r="L149" s="19" t="s">
        <v>124</v>
      </c>
      <c r="N149" s="64"/>
    </row>
    <row r="150" spans="1:14" s="46" customFormat="1" ht="96" customHeight="1">
      <c r="A150" s="5">
        <v>5</v>
      </c>
      <c r="B150" s="6" t="s">
        <v>38</v>
      </c>
      <c r="C150" s="5" t="s">
        <v>31</v>
      </c>
      <c r="D150" s="19" t="s">
        <v>257</v>
      </c>
      <c r="E150" s="19" t="s">
        <v>100</v>
      </c>
      <c r="F150" s="20">
        <f t="shared" si="12"/>
        <v>1103</v>
      </c>
      <c r="G150" s="20">
        <v>191</v>
      </c>
      <c r="H150" s="20">
        <v>205</v>
      </c>
      <c r="I150" s="20">
        <v>221</v>
      </c>
      <c r="J150" s="20">
        <v>236</v>
      </c>
      <c r="K150" s="20">
        <v>250</v>
      </c>
      <c r="L150" s="19" t="s">
        <v>125</v>
      </c>
      <c r="N150" s="64"/>
    </row>
    <row r="151" spans="1:14" s="46" customFormat="1" ht="102.75" customHeight="1">
      <c r="A151" s="90" t="s">
        <v>39</v>
      </c>
      <c r="B151" s="6" t="s">
        <v>40</v>
      </c>
      <c r="C151" s="5" t="s">
        <v>31</v>
      </c>
      <c r="D151" s="19" t="s">
        <v>81</v>
      </c>
      <c r="E151" s="19" t="s">
        <v>101</v>
      </c>
      <c r="F151" s="20">
        <f t="shared" si="12"/>
        <v>1496</v>
      </c>
      <c r="G151" s="20">
        <v>267</v>
      </c>
      <c r="H151" s="20">
        <v>276</v>
      </c>
      <c r="I151" s="20">
        <v>298</v>
      </c>
      <c r="J151" s="20">
        <v>318</v>
      </c>
      <c r="K151" s="20">
        <v>337</v>
      </c>
      <c r="L151" s="19" t="s">
        <v>126</v>
      </c>
      <c r="N151" s="64"/>
    </row>
    <row r="152" spans="1:14" s="46" customFormat="1" ht="128.25" customHeight="1">
      <c r="A152" s="90" t="s">
        <v>41</v>
      </c>
      <c r="B152" s="6" t="s">
        <v>42</v>
      </c>
      <c r="C152" s="5" t="s">
        <v>46</v>
      </c>
      <c r="D152" s="19" t="s">
        <v>257</v>
      </c>
      <c r="E152" s="19" t="s">
        <v>102</v>
      </c>
      <c r="F152" s="89">
        <f t="shared" si="12"/>
        <v>420.9</v>
      </c>
      <c r="G152" s="89">
        <v>191.3</v>
      </c>
      <c r="H152" s="89">
        <v>229.6</v>
      </c>
      <c r="I152" s="20">
        <v>0</v>
      </c>
      <c r="J152" s="20">
        <v>0</v>
      </c>
      <c r="K152" s="20">
        <v>0</v>
      </c>
      <c r="L152" s="19" t="s">
        <v>127</v>
      </c>
      <c r="N152" s="64"/>
    </row>
    <row r="153" spans="1:14" s="46" customFormat="1" ht="129" customHeight="1">
      <c r="A153" s="5">
        <v>8</v>
      </c>
      <c r="B153" s="6" t="s">
        <v>43</v>
      </c>
      <c r="C153" s="5" t="s">
        <v>46</v>
      </c>
      <c r="D153" s="19" t="s">
        <v>257</v>
      </c>
      <c r="E153" s="19" t="s">
        <v>102</v>
      </c>
      <c r="F153" s="89">
        <f t="shared" si="12"/>
        <v>1355.8</v>
      </c>
      <c r="G153" s="89">
        <v>616.3</v>
      </c>
      <c r="H153" s="89">
        <v>739.5</v>
      </c>
      <c r="I153" s="20">
        <v>0</v>
      </c>
      <c r="J153" s="20">
        <v>0</v>
      </c>
      <c r="K153" s="20">
        <v>0</v>
      </c>
      <c r="L153" s="19" t="s">
        <v>128</v>
      </c>
      <c r="N153" s="64"/>
    </row>
    <row r="154" spans="1:14" s="46" customFormat="1" ht="94.5" customHeight="1">
      <c r="A154" s="5">
        <v>9</v>
      </c>
      <c r="B154" s="6" t="s">
        <v>45</v>
      </c>
      <c r="C154" s="5" t="s">
        <v>31</v>
      </c>
      <c r="D154" s="19" t="s">
        <v>257</v>
      </c>
      <c r="E154" s="19" t="s">
        <v>103</v>
      </c>
      <c r="F154" s="89">
        <f t="shared" si="12"/>
        <v>10611</v>
      </c>
      <c r="G154" s="89">
        <v>1832</v>
      </c>
      <c r="H154" s="89">
        <v>1969</v>
      </c>
      <c r="I154" s="20">
        <v>2126</v>
      </c>
      <c r="J154" s="20">
        <v>2274</v>
      </c>
      <c r="K154" s="20">
        <v>2410</v>
      </c>
      <c r="L154" s="19" t="s">
        <v>129</v>
      </c>
      <c r="N154" s="64"/>
    </row>
    <row r="155" spans="1:14" s="46" customFormat="1" ht="18" customHeight="1">
      <c r="A155" s="21"/>
      <c r="B155" s="13" t="s">
        <v>10</v>
      </c>
      <c r="C155" s="21"/>
      <c r="D155" s="21"/>
      <c r="E155" s="21"/>
      <c r="F155" s="91">
        <f t="shared" si="12"/>
        <v>27247.9</v>
      </c>
      <c r="G155" s="91">
        <f>SUM(G146:G154)</f>
        <v>5231.900000000001</v>
      </c>
      <c r="H155" s="91">
        <f>SUM(H146:H154)</f>
        <v>5692</v>
      </c>
      <c r="I155" s="91">
        <f>SUM(I146:I154)</f>
        <v>5098</v>
      </c>
      <c r="J155" s="91">
        <f>SUM(J146:J154)</f>
        <v>5451</v>
      </c>
      <c r="K155" s="91">
        <f>SUM(K146:K154)</f>
        <v>5775</v>
      </c>
      <c r="L155" s="21"/>
      <c r="N155" s="64"/>
    </row>
    <row r="156" spans="1:14" ht="31.5">
      <c r="A156" s="4"/>
      <c r="B156" s="50" t="s">
        <v>11</v>
      </c>
      <c r="C156" s="4"/>
      <c r="D156" s="4"/>
      <c r="E156" s="4"/>
      <c r="F156" s="23"/>
      <c r="G156" s="23"/>
      <c r="H156" s="23"/>
      <c r="I156" s="23"/>
      <c r="J156" s="23"/>
      <c r="K156" s="23"/>
      <c r="L156" s="63"/>
      <c r="M156" s="46"/>
      <c r="N156" s="46"/>
    </row>
    <row r="157" spans="1:18" ht="15.75">
      <c r="A157" s="4"/>
      <c r="B157" s="50" t="s">
        <v>12</v>
      </c>
      <c r="C157" s="4"/>
      <c r="D157" s="4"/>
      <c r="E157" s="4"/>
      <c r="F157" s="96">
        <f>SUM(G157:K157)</f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63"/>
      <c r="M157" s="46"/>
      <c r="N157" s="64"/>
      <c r="O157" s="64"/>
      <c r="P157" s="64"/>
      <c r="Q157" s="64"/>
      <c r="R157" s="64"/>
    </row>
    <row r="158" spans="1:14" ht="15.75">
      <c r="A158" s="4"/>
      <c r="B158" s="50" t="s">
        <v>13</v>
      </c>
      <c r="C158" s="4"/>
      <c r="D158" s="4"/>
      <c r="E158" s="4"/>
      <c r="F158" s="96">
        <f>SUM(G158:K158)</f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63"/>
      <c r="M158" s="46"/>
      <c r="N158" s="46"/>
    </row>
    <row r="159" spans="1:14" ht="15.75">
      <c r="A159" s="4"/>
      <c r="B159" s="50" t="s">
        <v>7</v>
      </c>
      <c r="C159" s="4"/>
      <c r="D159" s="4"/>
      <c r="E159" s="4"/>
      <c r="F159" s="96">
        <v>27247.9</v>
      </c>
      <c r="G159" s="96">
        <v>5231.9</v>
      </c>
      <c r="H159" s="96">
        <v>5692</v>
      </c>
      <c r="I159" s="96">
        <v>5098</v>
      </c>
      <c r="J159" s="96">
        <v>5451</v>
      </c>
      <c r="K159" s="96">
        <v>5775</v>
      </c>
      <c r="L159" s="63"/>
      <c r="M159" s="46"/>
      <c r="N159" s="46"/>
    </row>
    <row r="160" spans="1:14" ht="15.75">
      <c r="A160" s="4"/>
      <c r="B160" s="50" t="s">
        <v>14</v>
      </c>
      <c r="C160" s="4"/>
      <c r="D160" s="4"/>
      <c r="E160" s="4"/>
      <c r="F160" s="23">
        <f>SUM(G160:K160)</f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4"/>
      <c r="M160" s="46"/>
      <c r="N160" s="46"/>
    </row>
    <row r="161" spans="1:14" ht="15.75">
      <c r="A161" s="4"/>
      <c r="B161" s="50" t="s">
        <v>15</v>
      </c>
      <c r="C161" s="4"/>
      <c r="D161" s="4"/>
      <c r="E161" s="4"/>
      <c r="F161" s="23">
        <f>SUM(G161:K161)</f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4"/>
      <c r="M161" s="46"/>
      <c r="N161" s="46"/>
    </row>
    <row r="162" spans="1:12" s="46" customFormat="1" ht="15.75">
      <c r="A162" s="30"/>
      <c r="B162" s="7"/>
      <c r="C162" s="30"/>
      <c r="D162" s="30"/>
      <c r="E162" s="30"/>
      <c r="F162" s="32"/>
      <c r="G162" s="32"/>
      <c r="H162" s="32"/>
      <c r="I162" s="32"/>
      <c r="J162" s="32"/>
      <c r="K162" s="32"/>
      <c r="L162" s="30"/>
    </row>
    <row r="163" spans="1:12" ht="15.75">
      <c r="A163" s="45"/>
      <c r="B163" s="119" t="s">
        <v>61</v>
      </c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1:12" ht="63">
      <c r="A164" s="19">
        <v>1</v>
      </c>
      <c r="B164" s="95" t="s">
        <v>104</v>
      </c>
      <c r="C164" s="5" t="s">
        <v>31</v>
      </c>
      <c r="D164" s="19" t="s">
        <v>81</v>
      </c>
      <c r="E164" s="93" t="s">
        <v>101</v>
      </c>
      <c r="F164" s="92">
        <f>SUM(G164:K164)</f>
        <v>5989</v>
      </c>
      <c r="G164" s="92">
        <v>1042</v>
      </c>
      <c r="H164" s="92">
        <v>1120</v>
      </c>
      <c r="I164" s="92">
        <v>1198</v>
      </c>
      <c r="J164" s="92">
        <v>1276</v>
      </c>
      <c r="K164" s="92">
        <v>1353</v>
      </c>
      <c r="L164" s="93" t="s">
        <v>262</v>
      </c>
    </row>
    <row r="165" spans="1:12" ht="69.75" customHeight="1">
      <c r="A165" s="5">
        <v>2</v>
      </c>
      <c r="B165" s="6" t="s">
        <v>60</v>
      </c>
      <c r="C165" s="5" t="s">
        <v>31</v>
      </c>
      <c r="D165" s="19" t="s">
        <v>81</v>
      </c>
      <c r="E165" s="93" t="s">
        <v>101</v>
      </c>
      <c r="F165" s="5">
        <f>SUM(G165:K165)</f>
        <v>2891</v>
      </c>
      <c r="G165" s="5">
        <v>503</v>
      </c>
      <c r="H165" s="5">
        <v>541</v>
      </c>
      <c r="I165" s="5">
        <v>578</v>
      </c>
      <c r="J165" s="5">
        <v>616</v>
      </c>
      <c r="K165" s="5">
        <v>653</v>
      </c>
      <c r="L165" s="19" t="s">
        <v>260</v>
      </c>
    </row>
    <row r="166" spans="1:59" s="52" customFormat="1" ht="47.25">
      <c r="A166" s="5">
        <v>3</v>
      </c>
      <c r="B166" s="6" t="s">
        <v>59</v>
      </c>
      <c r="C166" s="5" t="s">
        <v>31</v>
      </c>
      <c r="D166" s="19" t="s">
        <v>81</v>
      </c>
      <c r="E166" s="93" t="s">
        <v>101</v>
      </c>
      <c r="F166" s="5">
        <f>SUM(G166:K166)</f>
        <v>2625</v>
      </c>
      <c r="G166" s="5">
        <v>457</v>
      </c>
      <c r="H166" s="5">
        <v>491</v>
      </c>
      <c r="I166" s="5">
        <v>525</v>
      </c>
      <c r="J166" s="5">
        <v>559</v>
      </c>
      <c r="K166" s="5">
        <v>593</v>
      </c>
      <c r="L166" s="19" t="s">
        <v>130</v>
      </c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</row>
    <row r="167" spans="1:59" ht="15.75">
      <c r="A167" s="21"/>
      <c r="B167" s="13"/>
      <c r="C167" s="11"/>
      <c r="D167" s="11"/>
      <c r="E167" s="11"/>
      <c r="F167" s="22">
        <f>SUM(G167:K167)</f>
        <v>11505</v>
      </c>
      <c r="G167" s="22">
        <f>SUM(G164:G166)</f>
        <v>2002</v>
      </c>
      <c r="H167" s="22">
        <f>SUM(H164:H166)</f>
        <v>2152</v>
      </c>
      <c r="I167" s="22">
        <f>SUM(I164:I166)</f>
        <v>2301</v>
      </c>
      <c r="J167" s="22">
        <f>SUM(J164:J166)</f>
        <v>2451</v>
      </c>
      <c r="K167" s="22">
        <f>SUM(K164:K166)</f>
        <v>2599</v>
      </c>
      <c r="L167" s="65"/>
      <c r="M167" s="46"/>
      <c r="N167" s="64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</row>
    <row r="168" spans="1:59" ht="31.5">
      <c r="A168" s="4"/>
      <c r="B168" s="50" t="s">
        <v>11</v>
      </c>
      <c r="C168" s="4"/>
      <c r="D168" s="4"/>
      <c r="E168" s="4"/>
      <c r="F168" s="16"/>
      <c r="G168" s="4"/>
      <c r="H168" s="4"/>
      <c r="I168" s="4"/>
      <c r="J168" s="4"/>
      <c r="K168" s="4"/>
      <c r="L168" s="63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</row>
    <row r="169" spans="1:59" ht="15.75">
      <c r="A169" s="4"/>
      <c r="B169" s="50" t="s">
        <v>12</v>
      </c>
      <c r="C169" s="4"/>
      <c r="D169" s="4"/>
      <c r="E169" s="4"/>
      <c r="F169" s="23">
        <f>SUM(G169:K169)</f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63"/>
      <c r="M169" s="46"/>
      <c r="N169" s="64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</row>
    <row r="170" spans="1:59" ht="15.75">
      <c r="A170" s="4"/>
      <c r="B170" s="50" t="s">
        <v>13</v>
      </c>
      <c r="C170" s="4"/>
      <c r="D170" s="4"/>
      <c r="E170" s="4"/>
      <c r="F170" s="23">
        <f>SUM(G170:K170)</f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63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</row>
    <row r="171" spans="1:59" ht="15.75">
      <c r="A171" s="4"/>
      <c r="B171" s="50" t="s">
        <v>7</v>
      </c>
      <c r="C171" s="4"/>
      <c r="D171" s="4"/>
      <c r="E171" s="4"/>
      <c r="F171" s="23">
        <f>SUM(G171:K171)</f>
        <v>11505</v>
      </c>
      <c r="G171" s="16">
        <v>2002</v>
      </c>
      <c r="H171" s="16">
        <v>2152</v>
      </c>
      <c r="I171" s="16">
        <v>2301</v>
      </c>
      <c r="J171" s="16">
        <v>2451</v>
      </c>
      <c r="K171" s="16">
        <v>2599</v>
      </c>
      <c r="L171" s="63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</row>
    <row r="172" spans="1:59" ht="15.75">
      <c r="A172" s="4"/>
      <c r="B172" s="50" t="s">
        <v>14</v>
      </c>
      <c r="C172" s="4"/>
      <c r="D172" s="4"/>
      <c r="E172" s="4"/>
      <c r="F172" s="23">
        <f>SUM(G172:K172)</f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63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</row>
    <row r="173" spans="1:59" ht="15.75">
      <c r="A173" s="4"/>
      <c r="B173" s="50" t="s">
        <v>15</v>
      </c>
      <c r="C173" s="4"/>
      <c r="D173" s="4"/>
      <c r="E173" s="4"/>
      <c r="F173" s="23">
        <f>SUM(G173:K173)</f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4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</row>
    <row r="174" spans="1:59" ht="15.75">
      <c r="A174" s="8"/>
      <c r="B174" s="9"/>
      <c r="C174" s="8"/>
      <c r="D174" s="8"/>
      <c r="E174" s="8"/>
      <c r="F174" s="41"/>
      <c r="G174" s="1"/>
      <c r="H174" s="8"/>
      <c r="I174" s="8"/>
      <c r="J174" s="8"/>
      <c r="K174" s="8"/>
      <c r="L174" s="8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</row>
    <row r="175" spans="1:59" ht="15.75">
      <c r="A175" s="45"/>
      <c r="B175" s="121" t="s">
        <v>18</v>
      </c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48"/>
      <c r="N175" s="48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</row>
    <row r="176" spans="1:59" ht="63">
      <c r="A176" s="5">
        <v>1</v>
      </c>
      <c r="B176" s="6" t="s">
        <v>54</v>
      </c>
      <c r="C176" s="2" t="s">
        <v>31</v>
      </c>
      <c r="D176" s="19" t="s">
        <v>81</v>
      </c>
      <c r="E176" s="19" t="s">
        <v>113</v>
      </c>
      <c r="F176" s="20">
        <f>SUM(G176:K176)</f>
        <v>865</v>
      </c>
      <c r="G176" s="20">
        <v>151</v>
      </c>
      <c r="H176" s="20">
        <v>162</v>
      </c>
      <c r="I176" s="20">
        <v>173</v>
      </c>
      <c r="J176" s="20">
        <v>184</v>
      </c>
      <c r="K176" s="20">
        <v>195</v>
      </c>
      <c r="L176" s="19" t="s">
        <v>120</v>
      </c>
      <c r="M176" s="48"/>
      <c r="N176" s="48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</row>
    <row r="177" spans="1:59" ht="94.5">
      <c r="A177" s="5">
        <v>2</v>
      </c>
      <c r="B177" s="6" t="s">
        <v>258</v>
      </c>
      <c r="C177" s="2" t="s">
        <v>48</v>
      </c>
      <c r="D177" s="19" t="s">
        <v>81</v>
      </c>
      <c r="E177" s="19" t="s">
        <v>259</v>
      </c>
      <c r="F177" s="20">
        <f>SUM(G177:K177)</f>
        <v>5000</v>
      </c>
      <c r="G177" s="20">
        <v>1500</v>
      </c>
      <c r="H177" s="20">
        <v>1500</v>
      </c>
      <c r="I177" s="20">
        <v>2000</v>
      </c>
      <c r="J177" s="20">
        <v>0</v>
      </c>
      <c r="K177" s="20">
        <v>0</v>
      </c>
      <c r="L177" s="19" t="s">
        <v>120</v>
      </c>
      <c r="M177" s="48"/>
      <c r="N177" s="48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</row>
    <row r="178" spans="1:59" ht="63.75" customHeight="1">
      <c r="A178" s="5">
        <v>3</v>
      </c>
      <c r="B178" s="6" t="s">
        <v>55</v>
      </c>
      <c r="C178" s="2" t="s">
        <v>31</v>
      </c>
      <c r="D178" s="19" t="s">
        <v>81</v>
      </c>
      <c r="E178" s="19" t="s">
        <v>113</v>
      </c>
      <c r="F178" s="5">
        <f>SUM(G178:K178)</f>
        <v>1394</v>
      </c>
      <c r="G178" s="5">
        <v>243</v>
      </c>
      <c r="H178" s="5">
        <v>261</v>
      </c>
      <c r="I178" s="5">
        <v>279</v>
      </c>
      <c r="J178" s="5">
        <v>297</v>
      </c>
      <c r="K178" s="5">
        <v>314</v>
      </c>
      <c r="L178" s="19" t="s">
        <v>261</v>
      </c>
      <c r="M178" s="48"/>
      <c r="N178" s="48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</row>
    <row r="179" spans="1:59" s="52" customFormat="1" ht="63">
      <c r="A179" s="5">
        <v>4</v>
      </c>
      <c r="B179" s="6" t="s">
        <v>56</v>
      </c>
      <c r="C179" s="2" t="s">
        <v>31</v>
      </c>
      <c r="D179" s="19" t="s">
        <v>81</v>
      </c>
      <c r="E179" s="19" t="s">
        <v>114</v>
      </c>
      <c r="F179" s="5">
        <f>SUM(G179:K179)</f>
        <v>265</v>
      </c>
      <c r="G179" s="5">
        <v>47</v>
      </c>
      <c r="H179" s="5">
        <v>50</v>
      </c>
      <c r="I179" s="5">
        <v>53</v>
      </c>
      <c r="J179" s="5">
        <v>56</v>
      </c>
      <c r="K179" s="5">
        <v>59</v>
      </c>
      <c r="L179" s="19" t="s">
        <v>261</v>
      </c>
      <c r="M179" s="48"/>
      <c r="N179" s="48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</row>
    <row r="180" spans="1:59" ht="15.75">
      <c r="A180" s="21"/>
      <c r="B180" s="13" t="s">
        <v>10</v>
      </c>
      <c r="C180" s="22"/>
      <c r="D180" s="22"/>
      <c r="E180" s="22"/>
      <c r="F180" s="22">
        <f>SUM(G180:K180)</f>
        <v>7524</v>
      </c>
      <c r="G180" s="22">
        <f>SUM(G176:G179)</f>
        <v>1941</v>
      </c>
      <c r="H180" s="22">
        <f>SUM(H176:H179)</f>
        <v>1973</v>
      </c>
      <c r="I180" s="22">
        <f>SUM(I176:I179)</f>
        <v>2505</v>
      </c>
      <c r="J180" s="22">
        <f>SUM(J176:J179)</f>
        <v>537</v>
      </c>
      <c r="K180" s="22">
        <f>SUM(K176:K179)</f>
        <v>568</v>
      </c>
      <c r="L180" s="21"/>
      <c r="M180" s="51"/>
      <c r="N180" s="51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</row>
    <row r="181" spans="1:59" ht="31.5">
      <c r="A181" s="4"/>
      <c r="B181" s="50" t="s">
        <v>11</v>
      </c>
      <c r="C181" s="4"/>
      <c r="D181" s="4"/>
      <c r="E181" s="4"/>
      <c r="F181" s="16"/>
      <c r="G181" s="4"/>
      <c r="H181" s="4"/>
      <c r="I181" s="4"/>
      <c r="J181" s="4"/>
      <c r="K181" s="4"/>
      <c r="L181" s="4"/>
      <c r="M181" s="48"/>
      <c r="N181" s="48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</row>
    <row r="182" spans="1:59" ht="15.75">
      <c r="A182" s="4"/>
      <c r="B182" s="50" t="s">
        <v>12</v>
      </c>
      <c r="C182" s="4"/>
      <c r="D182" s="4"/>
      <c r="E182" s="4"/>
      <c r="F182" s="16">
        <f>SUM(G182:K182)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4"/>
      <c r="M182" s="48"/>
      <c r="N182" s="48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</row>
    <row r="183" spans="1:59" ht="15.75">
      <c r="A183" s="4"/>
      <c r="B183" s="50" t="s">
        <v>13</v>
      </c>
      <c r="C183" s="4"/>
      <c r="D183" s="4"/>
      <c r="E183" s="4"/>
      <c r="F183" s="16">
        <f>SUM(G183:K183)</f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4"/>
      <c r="M183" s="48"/>
      <c r="N183" s="48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</row>
    <row r="184" spans="1:59" ht="15.75">
      <c r="A184" s="4"/>
      <c r="B184" s="50" t="s">
        <v>7</v>
      </c>
      <c r="C184" s="4"/>
      <c r="D184" s="4"/>
      <c r="E184" s="4"/>
      <c r="F184" s="16">
        <f>SUM(G184:K184)</f>
        <v>7524</v>
      </c>
      <c r="G184" s="16">
        <v>1941</v>
      </c>
      <c r="H184" s="16">
        <v>1973</v>
      </c>
      <c r="I184" s="16">
        <v>2505</v>
      </c>
      <c r="J184" s="16">
        <v>537</v>
      </c>
      <c r="K184" s="16">
        <v>568</v>
      </c>
      <c r="L184" s="4"/>
      <c r="M184" s="48"/>
      <c r="N184" s="48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</row>
    <row r="185" spans="1:59" ht="15.75">
      <c r="A185" s="4"/>
      <c r="B185" s="50" t="s">
        <v>14</v>
      </c>
      <c r="C185" s="4"/>
      <c r="D185" s="4"/>
      <c r="E185" s="4"/>
      <c r="F185" s="16">
        <f>SUM(G185:K185)</f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4"/>
      <c r="M185" s="48"/>
      <c r="N185" s="48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</row>
    <row r="186" spans="1:59" ht="15.75">
      <c r="A186" s="4"/>
      <c r="B186" s="50" t="s">
        <v>15</v>
      </c>
      <c r="C186" s="4"/>
      <c r="D186" s="4"/>
      <c r="E186" s="4"/>
      <c r="F186" s="16">
        <f>SUM(G186:K186)</f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4"/>
      <c r="M186" s="48"/>
      <c r="N186" s="48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</row>
    <row r="187" spans="1:59" ht="15.75">
      <c r="A187" s="8"/>
      <c r="B187" s="9"/>
      <c r="C187" s="8"/>
      <c r="D187" s="8"/>
      <c r="E187" s="8"/>
      <c r="F187" s="41"/>
      <c r="G187" s="8"/>
      <c r="H187" s="8"/>
      <c r="I187" s="8"/>
      <c r="J187" s="8"/>
      <c r="K187" s="8"/>
      <c r="L187" s="8"/>
      <c r="M187" s="48"/>
      <c r="N187" s="48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</row>
    <row r="188" spans="1:59" ht="15.75">
      <c r="A188" s="45"/>
      <c r="B188" s="121" t="s">
        <v>28</v>
      </c>
      <c r="C188" s="121"/>
      <c r="D188" s="121"/>
      <c r="E188" s="121"/>
      <c r="F188" s="121"/>
      <c r="G188" s="121"/>
      <c r="H188" s="121"/>
      <c r="I188" s="121"/>
      <c r="J188" s="121"/>
      <c r="K188" s="122"/>
      <c r="L188" s="122"/>
      <c r="M188" s="48"/>
      <c r="N188" s="48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</row>
    <row r="189" spans="1:59" ht="47.25">
      <c r="A189" s="27">
        <v>1</v>
      </c>
      <c r="B189" s="28" t="s">
        <v>30</v>
      </c>
      <c r="C189" s="27" t="s">
        <v>31</v>
      </c>
      <c r="D189" s="19" t="s">
        <v>81</v>
      </c>
      <c r="E189" s="19"/>
      <c r="F189" s="27">
        <f>SUM(G189:K189)</f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19" t="s">
        <v>119</v>
      </c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</row>
    <row r="190" spans="1:59" s="66" customFormat="1" ht="45.75" customHeight="1">
      <c r="A190" s="5">
        <v>2</v>
      </c>
      <c r="B190" s="6" t="s">
        <v>32</v>
      </c>
      <c r="C190" s="5" t="s">
        <v>31</v>
      </c>
      <c r="D190" s="19" t="s">
        <v>81</v>
      </c>
      <c r="E190" s="19"/>
      <c r="F190" s="2">
        <f>SUM(G190:K190)</f>
        <v>0</v>
      </c>
      <c r="G190" s="2">
        <v>0</v>
      </c>
      <c r="H190" s="5">
        <v>0</v>
      </c>
      <c r="I190" s="5">
        <v>0</v>
      </c>
      <c r="J190" s="5">
        <v>0</v>
      </c>
      <c r="K190" s="5">
        <v>0</v>
      </c>
      <c r="L190" s="19" t="s">
        <v>119</v>
      </c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</row>
    <row r="191" spans="1:59" s="66" customFormat="1" ht="69" customHeight="1">
      <c r="A191" s="5">
        <v>3</v>
      </c>
      <c r="B191" s="3" t="s">
        <v>33</v>
      </c>
      <c r="C191" s="5" t="s">
        <v>31</v>
      </c>
      <c r="D191" s="19" t="s">
        <v>81</v>
      </c>
      <c r="E191" s="19" t="s">
        <v>111</v>
      </c>
      <c r="F191" s="2">
        <f>SUM(G191:K191)</f>
        <v>551</v>
      </c>
      <c r="G191" s="2">
        <v>107</v>
      </c>
      <c r="H191" s="2">
        <v>100</v>
      </c>
      <c r="I191" s="2">
        <v>108</v>
      </c>
      <c r="J191" s="2">
        <v>115</v>
      </c>
      <c r="K191" s="2">
        <v>121</v>
      </c>
      <c r="L191" s="19" t="s">
        <v>119</v>
      </c>
      <c r="M191" s="86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</row>
    <row r="192" spans="1:59" ht="15.75">
      <c r="A192" s="21"/>
      <c r="B192" s="13" t="s">
        <v>16</v>
      </c>
      <c r="C192" s="11"/>
      <c r="D192" s="11"/>
      <c r="E192" s="11"/>
      <c r="F192" s="68">
        <f>SUM(G192:K192)</f>
        <v>551</v>
      </c>
      <c r="G192" s="68">
        <f>SUM(G189:G191)</f>
        <v>107</v>
      </c>
      <c r="H192" s="68">
        <f>SUM(H189:H191)</f>
        <v>100</v>
      </c>
      <c r="I192" s="68">
        <f>SUM(I189:I191)</f>
        <v>108</v>
      </c>
      <c r="J192" s="68">
        <f>SUM(J189:J191)</f>
        <v>115</v>
      </c>
      <c r="K192" s="68">
        <f>SUM(K189:K191)</f>
        <v>121</v>
      </c>
      <c r="L192" s="69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</row>
    <row r="193" spans="1:59" ht="31.5">
      <c r="A193" s="4"/>
      <c r="B193" s="50" t="s">
        <v>11</v>
      </c>
      <c r="C193" s="4"/>
      <c r="D193" s="4"/>
      <c r="E193" s="4"/>
      <c r="F193" s="70"/>
      <c r="G193" s="4"/>
      <c r="H193" s="4"/>
      <c r="I193" s="4"/>
      <c r="J193" s="4"/>
      <c r="K193" s="4"/>
      <c r="L193" s="71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</row>
    <row r="194" spans="1:59" ht="15.75">
      <c r="A194" s="4"/>
      <c r="B194" s="50" t="s">
        <v>12</v>
      </c>
      <c r="C194" s="4"/>
      <c r="D194" s="4"/>
      <c r="E194" s="4"/>
      <c r="F194" s="23">
        <f>SUM(G194:K194)</f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63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</row>
    <row r="195" spans="1:59" ht="15.75">
      <c r="A195" s="4"/>
      <c r="B195" s="50" t="s">
        <v>13</v>
      </c>
      <c r="C195" s="4"/>
      <c r="D195" s="4"/>
      <c r="E195" s="4"/>
      <c r="F195" s="23">
        <f>SUM(G195:K195)</f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63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</row>
    <row r="196" spans="1:59" ht="15.75">
      <c r="A196" s="4"/>
      <c r="B196" s="50" t="s">
        <v>7</v>
      </c>
      <c r="C196" s="4"/>
      <c r="D196" s="4"/>
      <c r="E196" s="4"/>
      <c r="F196" s="23">
        <f>SUM(G196:K196)</f>
        <v>551</v>
      </c>
      <c r="G196" s="16">
        <v>107</v>
      </c>
      <c r="H196" s="16">
        <v>100</v>
      </c>
      <c r="I196" s="16">
        <v>108</v>
      </c>
      <c r="J196" s="16">
        <v>115</v>
      </c>
      <c r="K196" s="16">
        <v>121</v>
      </c>
      <c r="L196" s="63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</row>
    <row r="197" spans="1:59" ht="15.75">
      <c r="A197" s="4"/>
      <c r="B197" s="50" t="s">
        <v>14</v>
      </c>
      <c r="C197" s="4"/>
      <c r="D197" s="4"/>
      <c r="E197" s="4"/>
      <c r="F197" s="23">
        <f>SUM(G197:K197)</f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63"/>
      <c r="M197" s="46"/>
      <c r="N197" s="46"/>
      <c r="O197" s="64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</row>
    <row r="198" spans="1:59" ht="15.75">
      <c r="A198" s="4"/>
      <c r="B198" s="50" t="s">
        <v>15</v>
      </c>
      <c r="C198" s="4"/>
      <c r="D198" s="4"/>
      <c r="E198" s="4"/>
      <c r="F198" s="23">
        <f>SUM(G198:K198)</f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4"/>
      <c r="M198" s="46"/>
      <c r="N198" s="46"/>
      <c r="O198" s="64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</row>
    <row r="199" spans="1:15" s="46" customFormat="1" ht="15.75">
      <c r="A199" s="30"/>
      <c r="B199" s="7"/>
      <c r="C199" s="30"/>
      <c r="D199" s="30"/>
      <c r="E199" s="30"/>
      <c r="F199" s="32"/>
      <c r="G199" s="32"/>
      <c r="H199" s="32"/>
      <c r="I199" s="32"/>
      <c r="J199" s="32"/>
      <c r="K199" s="32"/>
      <c r="L199" s="30"/>
      <c r="O199" s="64"/>
    </row>
    <row r="200" spans="1:59" ht="15.75">
      <c r="A200" s="72"/>
      <c r="B200" s="73" t="s">
        <v>23</v>
      </c>
      <c r="C200" s="72"/>
      <c r="D200" s="72"/>
      <c r="E200" s="72"/>
      <c r="F200" s="97">
        <f>SUM(G200:K200)</f>
        <v>1067532.8</v>
      </c>
      <c r="G200" s="97">
        <f>SUM(G12+G23+G35+G46+G97+G114+G124+G137+G155+G167+G180+G192)</f>
        <v>298367.00000000006</v>
      </c>
      <c r="H200" s="97">
        <f>SUM(H12+H23+H35+H46+H97+H114+H124+H137+H155+H167+H180+H192)</f>
        <v>224549.09999999998</v>
      </c>
      <c r="I200" s="97">
        <f>SUM(I12+I23+I35+I46+I97+I114+I124+I137+I155+I167+I180+I192)</f>
        <v>207758.8</v>
      </c>
      <c r="J200" s="97">
        <f>SUM(J12+J23+J35+J46+J97+J114+J124+J137+J155+J167+J180+J192)</f>
        <v>167495.8</v>
      </c>
      <c r="K200" s="97">
        <f>SUM(K12+K23+K35+K46+K97+K114+K124+K137+K155+K167+K180+K192)</f>
        <v>169362.1</v>
      </c>
      <c r="L200" s="74"/>
      <c r="M200" s="64"/>
      <c r="N200" s="64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</row>
    <row r="201" spans="1:59" ht="31.5">
      <c r="A201" s="4"/>
      <c r="B201" s="50" t="s">
        <v>11</v>
      </c>
      <c r="C201" s="4"/>
      <c r="D201" s="4"/>
      <c r="E201" s="4"/>
      <c r="F201" s="23"/>
      <c r="G201" s="63"/>
      <c r="H201" s="98"/>
      <c r="I201" s="98"/>
      <c r="J201" s="98"/>
      <c r="K201" s="98"/>
      <c r="L201" s="63"/>
      <c r="M201" s="64"/>
      <c r="N201" s="64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</row>
    <row r="202" spans="1:59" ht="15.75">
      <c r="A202" s="4"/>
      <c r="B202" s="50" t="s">
        <v>12</v>
      </c>
      <c r="C202" s="4"/>
      <c r="D202" s="4"/>
      <c r="E202" s="98"/>
      <c r="F202" s="96">
        <f>SUM(G202:K202)</f>
        <v>481710</v>
      </c>
      <c r="G202" s="96">
        <f aca="true" t="shared" si="13" ref="G202:K206">SUM(G14+G25+G37+G48+G99+G116+G126+G139+G157+G169+G182+G194)</f>
        <v>87990</v>
      </c>
      <c r="H202" s="96">
        <f t="shared" si="13"/>
        <v>90330</v>
      </c>
      <c r="I202" s="96">
        <f t="shared" si="13"/>
        <v>95810</v>
      </c>
      <c r="J202" s="96">
        <f t="shared" si="13"/>
        <v>101210</v>
      </c>
      <c r="K202" s="96">
        <f t="shared" si="13"/>
        <v>106370</v>
      </c>
      <c r="L202" s="63"/>
      <c r="M202" s="64"/>
      <c r="N202" s="64"/>
      <c r="O202" s="64"/>
      <c r="P202" s="64"/>
      <c r="Q202" s="64"/>
      <c r="R202" s="64"/>
      <c r="S202" s="64"/>
      <c r="T202" s="64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</row>
    <row r="203" spans="1:59" ht="15.75">
      <c r="A203" s="4"/>
      <c r="B203" s="50" t="s">
        <v>13</v>
      </c>
      <c r="C203" s="4"/>
      <c r="D203" s="4"/>
      <c r="E203" s="4"/>
      <c r="F203" s="96">
        <f>SUM(G203:K203)</f>
        <v>203762.1</v>
      </c>
      <c r="G203" s="96">
        <f t="shared" si="13"/>
        <v>129115.8</v>
      </c>
      <c r="H203" s="96">
        <f t="shared" si="13"/>
        <v>45762.3</v>
      </c>
      <c r="I203" s="96">
        <f t="shared" si="13"/>
        <v>26745</v>
      </c>
      <c r="J203" s="96">
        <f t="shared" si="13"/>
        <v>1329</v>
      </c>
      <c r="K203" s="96">
        <f t="shared" si="13"/>
        <v>810</v>
      </c>
      <c r="L203" s="63"/>
      <c r="M203" s="46"/>
      <c r="N203" s="64"/>
      <c r="O203" s="64"/>
      <c r="P203" s="64"/>
      <c r="Q203" s="64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</row>
    <row r="204" spans="1:59" ht="15.75">
      <c r="A204" s="4"/>
      <c r="B204" s="50" t="s">
        <v>7</v>
      </c>
      <c r="C204" s="4"/>
      <c r="D204" s="4"/>
      <c r="E204" s="4"/>
      <c r="F204" s="96">
        <f>SUM(G204:K204)</f>
        <v>363200.69999999995</v>
      </c>
      <c r="G204" s="96">
        <f t="shared" si="13"/>
        <v>73261.2</v>
      </c>
      <c r="H204" s="96">
        <f t="shared" si="13"/>
        <v>83176.8</v>
      </c>
      <c r="I204" s="96">
        <f t="shared" si="13"/>
        <v>79923.79999999999</v>
      </c>
      <c r="J204" s="96">
        <f t="shared" si="13"/>
        <v>64806.8</v>
      </c>
      <c r="K204" s="96">
        <f t="shared" si="13"/>
        <v>62032.1</v>
      </c>
      <c r="L204" s="63"/>
      <c r="M204" s="46"/>
      <c r="N204" s="64"/>
      <c r="O204" s="64"/>
      <c r="P204" s="64"/>
      <c r="Q204" s="64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</row>
    <row r="205" spans="1:59" ht="15.75">
      <c r="A205" s="4"/>
      <c r="B205" s="50" t="s">
        <v>14</v>
      </c>
      <c r="C205" s="4"/>
      <c r="D205" s="4"/>
      <c r="E205" s="4"/>
      <c r="F205" s="96">
        <f>SUM(G205:K205)</f>
        <v>1880</v>
      </c>
      <c r="G205" s="96">
        <f t="shared" si="13"/>
        <v>780</v>
      </c>
      <c r="H205" s="96">
        <f t="shared" si="13"/>
        <v>550</v>
      </c>
      <c r="I205" s="96">
        <f t="shared" si="13"/>
        <v>550</v>
      </c>
      <c r="J205" s="96">
        <f t="shared" si="13"/>
        <v>0</v>
      </c>
      <c r="K205" s="96">
        <f t="shared" si="13"/>
        <v>0</v>
      </c>
      <c r="L205" s="63"/>
      <c r="M205" s="46"/>
      <c r="N205" s="64"/>
      <c r="O205" s="64"/>
      <c r="P205" s="64"/>
      <c r="Q205" s="64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</row>
    <row r="206" spans="1:59" ht="15.75">
      <c r="A206" s="4"/>
      <c r="B206" s="50" t="s">
        <v>15</v>
      </c>
      <c r="C206" s="4"/>
      <c r="D206" s="4"/>
      <c r="E206" s="4"/>
      <c r="F206" s="96">
        <f>SUM(G206:K206)</f>
        <v>16980</v>
      </c>
      <c r="G206" s="96">
        <f t="shared" si="13"/>
        <v>7220</v>
      </c>
      <c r="H206" s="96">
        <f t="shared" si="13"/>
        <v>4730</v>
      </c>
      <c r="I206" s="96">
        <f t="shared" si="13"/>
        <v>4730</v>
      </c>
      <c r="J206" s="96">
        <f t="shared" si="13"/>
        <v>150</v>
      </c>
      <c r="K206" s="96">
        <f t="shared" si="13"/>
        <v>150</v>
      </c>
      <c r="L206" s="63"/>
      <c r="M206" s="64"/>
      <c r="N206" s="64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</row>
    <row r="207" spans="6:59" ht="15.75">
      <c r="F207" s="77"/>
      <c r="G207" s="77"/>
      <c r="H207" s="77"/>
      <c r="I207" s="77"/>
      <c r="J207" s="77"/>
      <c r="K207" s="77"/>
      <c r="M207" s="46"/>
      <c r="N207" s="64"/>
      <c r="O207" s="64"/>
      <c r="P207" s="64"/>
      <c r="Q207" s="64"/>
      <c r="R207" s="64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</row>
    <row r="208" spans="1:12" ht="15.75">
      <c r="A208" s="33"/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1:12" ht="15.75">
      <c r="A209" s="33"/>
      <c r="F209" s="88"/>
      <c r="G209" s="87"/>
      <c r="H209" s="87"/>
      <c r="I209" s="87"/>
      <c r="J209" s="87"/>
      <c r="K209" s="87"/>
      <c r="L209" s="33"/>
    </row>
    <row r="210" spans="2:11" ht="15.75">
      <c r="B210" s="117"/>
      <c r="C210" s="118"/>
      <c r="D210" s="118"/>
      <c r="E210" s="118"/>
      <c r="F210" s="118"/>
      <c r="G210" s="118"/>
      <c r="H210" s="118"/>
      <c r="I210" s="118"/>
      <c r="J210" s="118"/>
      <c r="K210" s="79"/>
    </row>
    <row r="211" spans="4:12" ht="15.75">
      <c r="D211" s="87"/>
      <c r="E211" s="87"/>
      <c r="F211" s="76"/>
      <c r="G211" s="76"/>
      <c r="H211" s="76"/>
      <c r="I211" s="76"/>
      <c r="J211" s="76"/>
      <c r="K211" s="76"/>
      <c r="L211" s="77"/>
    </row>
    <row r="212" spans="4:11" ht="15.75">
      <c r="D212" s="87"/>
      <c r="E212" s="87"/>
      <c r="F212" s="76"/>
      <c r="G212" s="76"/>
      <c r="H212" s="76"/>
      <c r="I212" s="76"/>
      <c r="J212" s="76"/>
      <c r="K212" s="76"/>
    </row>
    <row r="213" spans="4:11" ht="15.75">
      <c r="D213" s="87"/>
      <c r="E213" s="87"/>
      <c r="F213" s="76"/>
      <c r="G213" s="76"/>
      <c r="H213" s="76"/>
      <c r="I213" s="76"/>
      <c r="J213" s="76"/>
      <c r="K213" s="76"/>
    </row>
    <row r="214" spans="4:11" ht="15.75">
      <c r="D214" s="87"/>
      <c r="E214" s="87"/>
      <c r="F214" s="76"/>
      <c r="G214" s="76"/>
      <c r="H214" s="76"/>
      <c r="I214" s="76"/>
      <c r="J214" s="76"/>
      <c r="K214" s="76"/>
    </row>
    <row r="215" spans="4:11" ht="15.75">
      <c r="D215" s="87"/>
      <c r="E215" s="87"/>
      <c r="F215" s="76"/>
      <c r="G215" s="76"/>
      <c r="H215" s="76"/>
      <c r="I215" s="76"/>
      <c r="J215" s="76"/>
      <c r="K215" s="76"/>
    </row>
    <row r="216" spans="4:6" ht="15.75">
      <c r="D216" s="87"/>
      <c r="E216" s="87"/>
      <c r="F216" s="76"/>
    </row>
    <row r="217" spans="6:11" ht="15.75">
      <c r="F217" s="76"/>
      <c r="G217" s="76"/>
      <c r="H217" s="76"/>
      <c r="I217" s="76"/>
      <c r="J217" s="76"/>
      <c r="K217" s="76"/>
    </row>
  </sheetData>
  <sheetProtection/>
  <mergeCells count="30">
    <mergeCell ref="J1:L1"/>
    <mergeCell ref="C3:J4"/>
    <mergeCell ref="B6:B8"/>
    <mergeCell ref="C6:C8"/>
    <mergeCell ref="D6:D8"/>
    <mergeCell ref="L6:L8"/>
    <mergeCell ref="F7:F8"/>
    <mergeCell ref="F6:K6"/>
    <mergeCell ref="G7:K7"/>
    <mergeCell ref="A121:L121"/>
    <mergeCell ref="A122:L122"/>
    <mergeCell ref="B132:L132"/>
    <mergeCell ref="A31:L31"/>
    <mergeCell ref="A42:L42"/>
    <mergeCell ref="A43:L43"/>
    <mergeCell ref="A53:L53"/>
    <mergeCell ref="A54:L54"/>
    <mergeCell ref="A105:L105"/>
    <mergeCell ref="B145:L145"/>
    <mergeCell ref="B208:L208"/>
    <mergeCell ref="B210:J210"/>
    <mergeCell ref="B163:L163"/>
    <mergeCell ref="B175:L175"/>
    <mergeCell ref="B188:L188"/>
    <mergeCell ref="B10:L10"/>
    <mergeCell ref="B19:L19"/>
    <mergeCell ref="A30:L30"/>
    <mergeCell ref="A6:A8"/>
    <mergeCell ref="E6:E8"/>
    <mergeCell ref="L20:L2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шкала №47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каб. информатики</dc:creator>
  <cp:keywords/>
  <dc:description/>
  <cp:lastModifiedBy>NShadrina</cp:lastModifiedBy>
  <cp:lastPrinted>2011-03-10T07:57:17Z</cp:lastPrinted>
  <dcterms:created xsi:type="dcterms:W3CDTF">2005-03-28T05:26:36Z</dcterms:created>
  <dcterms:modified xsi:type="dcterms:W3CDTF">2016-02-04T09:55:28Z</dcterms:modified>
  <cp:category/>
  <cp:version/>
  <cp:contentType/>
  <cp:contentStatus/>
</cp:coreProperties>
</file>